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2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  <sheet name="Лист1" sheetId="6" r:id="rId6"/>
  </sheets>
  <definedNames>
    <definedName name="_xlnm.Print_Area" localSheetId="2">'5.3. Показники '!$C$2:$Q$66</definedName>
    <definedName name="_xlnm.Print_Area" localSheetId="3">'5.4. Показники '!$C$2:$Q$57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<sst xmlns="http://schemas.openxmlformats.org/spreadsheetml/2006/main" count="292" uniqueCount="197">
  <si>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</si>
  <si>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</si>
  <si>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</si>
  <si>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</si>
  <si>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</si>
  <si>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</si>
  <si>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</si>
  <si>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</si>
  <si>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</si>
  <si>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</si>
  <si>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</si>
  <si>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</si>
  <si>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</si>
  <si>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</si>
  <si>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</si>
  <si>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</si>
  <si>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</si>
  <si>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</si>
  <si>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</si>
  <si>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</si>
  <si>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</si>
  <si>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</si>
  <si>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</si>
  <si>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</si>
  <si>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</si>
  <si>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</si>
  <si>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</si>
  <si>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</si>
  <si>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</si>
  <si>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</si>
  <si>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</si>
  <si>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</si>
  <si>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</si>
  <si>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</si>
  <si>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</si>
  <si>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</si>
  <si>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</si>
  <si>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</si>
  <si>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</si>
  <si>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</si>
  <si>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</si>
  <si>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</si>
  <si>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</si>
  <si>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</si>
  <si>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</si>
  <si>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</si>
  <si>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</si>
  <si>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</si>
  <si>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</si>
  <si>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</si>
  <si>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</si>
  <si>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</si>
  <si>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</si>
  <si>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</si>
  <si>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</si>
  <si>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</si>
  <si>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</si>
  <si>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</si>
  <si>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</si>
  <si>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</si>
  <si>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</si>
  <si>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</si>
  <si>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</si>
  <si>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</si>
  <si>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</si>
  <si>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</si>
  <si>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</si>
  <si>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</si>
  <si>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</si>
  <si>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</si>
  <si>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</si>
  <si>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</si>
  <si>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</si>
  <si>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</si>
  <si>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</si>
  <si>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</si>
  <si>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</si>
  <si>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</si>
  <si>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</si>
  <si>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</si>
  <si>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</si>
  <si>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</si>
  <si>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</si>
  <si>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</si>
  <si>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</si>
  <si>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</si>
  <si>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</si>
  <si>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</si>
  <si>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</si>
  <si>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</si>
  <si>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</si>
  <si>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</si>
  <si>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</si>
  <si>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</si>
  <si>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</si>
  <si>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</si>
  <si>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</si>
  <si>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</si>
  <si>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</si>
  <si>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</si>
  <si>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</si>
  <si>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</si>
  <si>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</si>
  <si>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</si>
  <si>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</si>
  <si>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</si>
  <si>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</si>
  <si>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</si>
  <si>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</si>
  <si>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</si>
  <si>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</si>
  <si>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</si>
  <si>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</si>
  <si>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</si>
  <si>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</si>
  <si>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</si>
  <si>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</si>
  <si>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</si>
  <si>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</si>
  <si>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</si>
  <si>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</si>
  <si>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</si>
  <si>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</si>
  <si>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>Здійснення департаментом наданих законодавством повноважень у сфері соціального захисту населення.</t>
  </si>
  <si>
    <t>якості</t>
  </si>
  <si>
    <t>(0443)</t>
  </si>
  <si>
    <t>Площа службових кабінетів, які потребують ремонту</t>
  </si>
  <si>
    <t>площа службових кабінетів, які будуть відремонтовані</t>
  </si>
  <si>
    <t>середня вартість ремонту одного квадратного метру робочих кабінетів</t>
  </si>
  <si>
    <t>Питома вага відремонтованої площі службових кабінетів в загальній кількості, що потребувала ремонту</t>
  </si>
  <si>
    <t>Програма запроваджена з 2020 року. В звязку з чим відсутня база порівняння з 2019 роком</t>
  </si>
  <si>
    <t>0817330</t>
  </si>
  <si>
    <t>Будівництво інших об`єктів комунальної власності</t>
  </si>
  <si>
    <t>Забезпечення проведення капітального ремонту приміщень адміністративної будівлі департаменту соціальної політики Черкаської міської ради за адресою: бул. Шевченка, 307</t>
  </si>
  <si>
    <t>Проведення капітального ремонту адміністративної будівлі департаменту соціальної політики за адресою бульвар Шевченка, 307</t>
  </si>
  <si>
    <t>Обсяг видатків на капітальний ремонт адміністративної будівлі департаменту департаменту соціальної політики за адресою бульвар Шевченка, 307 (у розрізі)</t>
  </si>
  <si>
    <t>ремонт службових кабінетів 4 поверху в адміністративній будвілі, в т.ч.</t>
  </si>
  <si>
    <t>монтаж склопакетів службових кабінетів 4 поверху в адміністративній будвілі</t>
  </si>
  <si>
    <t>заміна дверей службових кабінетів 4 поверху в адміністративній будвілі</t>
  </si>
  <si>
    <t>внутрішні оздоблювальні роботи службових кабінетів 4 поверху в адміністративній будівлі</t>
  </si>
  <si>
    <t>заміна електромережі службових кабінетів 4 поверху в адміністративній будвілі</t>
  </si>
  <si>
    <t>Загальна кількість кабнетів, що потребують ремонту</t>
  </si>
  <si>
    <t xml:space="preserve">Кількість установ (закладів) які потребують проведення робіт з капітального ремонту </t>
  </si>
  <si>
    <t>Загальна кількість склопакетів, яку необхідно замінити</t>
  </si>
  <si>
    <t>Кількість дверей, які потребують заміни</t>
  </si>
  <si>
    <t>протяжність електромережі, що потребує заміни</t>
  </si>
  <si>
    <t xml:space="preserve">Кількість установ (закладів), в яких буде проведено роботи з капітального ремонту </t>
  </si>
  <si>
    <t>Загальна кількість кабінетів, що планується відремонтувати</t>
  </si>
  <si>
    <t>Загальна кількість склопакетів, яку планується замінити</t>
  </si>
  <si>
    <t>Кількість дверей, яку планується замінити</t>
  </si>
  <si>
    <t>протяжність електромережі, що планується замінити</t>
  </si>
  <si>
    <t>середня вартість ремонту одного службового кабінету</t>
  </si>
  <si>
    <t>середня вартість монтажу  слопакету</t>
  </si>
  <si>
    <t>середня вартість заміни дверей</t>
  </si>
  <si>
    <t>середня вартість заміни 1 п.м. електромережі</t>
  </si>
  <si>
    <t>Питома вага установ (закладів), в яких проведено капітальний ремонт в загальній кількості, що потребують ремонту</t>
  </si>
  <si>
    <t>Питома вага відремонтованих службових кабінетів в загальній кількості, що потребують ремонту</t>
  </si>
  <si>
    <t>Питома вага замінених склопакетів в загальній кількості, що потребують заміни</t>
  </si>
  <si>
    <t>Питома вага замінених дверей в загальній кількості, що потребують заміни</t>
  </si>
  <si>
    <t>Питома вага погоних метрів заміненої електромережі в загальній кількості, що потребували заміни</t>
  </si>
  <si>
    <t xml:space="preserve">Показники  якості свідчать про потребу завершення ремонту в службових кабінетах в майбутніх періодах.      </t>
  </si>
  <si>
    <t>за 2021 рік</t>
  </si>
  <si>
    <t>Касові видатки по даній програмі за  2021 рік становлять 1 072 695,62 грн.  що скадає 42,95%  від уточненого плану на 2021 рік та відповідають фактичній потребі установи згідно оплачених актів виконаних робіт. Зниження використання коштів в сумі 1 425 126,85   грн. відбулося через відсутність фінансування  за поданими в грудні 2021 року заявками та відстуністю актів від підрядників</t>
  </si>
  <si>
    <t>Проведення витрат на авторський та технічний нагляд, проведення експертизи</t>
  </si>
  <si>
    <t>Обсяг видатків на капітальний ремонт адміністративної будівлі департаменту департаменту соціальної політики за адресою бульвар Шевченка, 307 (цокольне приміщення) (з ПКД)</t>
  </si>
  <si>
    <t>площа цокольних приміщень, які потребують ремонту</t>
  </si>
  <si>
    <t>Обсяг видатків на капітальний ремонт адміністративної будівлі департаменту департаменту соціальної політики за адресою бульвар Шевченка, 307 (туалети) (з ПКД)</t>
  </si>
  <si>
    <t>площа туалетів, які потребують ремонту</t>
  </si>
  <si>
    <t xml:space="preserve">кількість туалетів, які потребують ремонту </t>
  </si>
  <si>
    <t>Обсяг видатків на капітальний ремонт входу та холу адміністративної будівлі департаменту департаменту соціальної політики за адресою бульвар Шевченка, 307(з ПКД)</t>
  </si>
  <si>
    <t>Кількість документів на авторський і технічний нагляд, проведення експертизи, що необхідно виготовити</t>
  </si>
  <si>
    <t>Обсяг видатків на капітальний ремонт (утеплення) альтанкидля харчування на території центру реінтеграції бездомних осіб за адресою: вул. Рєпіна, 12/1 (для цілодобового пункту обігріву в осінньо-зимовий період)</t>
  </si>
  <si>
    <t>Кількість альтанок, що потребує утеплення</t>
  </si>
  <si>
    <t xml:space="preserve">Касові видатки по даній програмі за  2021 рік становлять 1 072 695,62 грн.  що скадає 42,95%  від уточненого плану на 2021 рік та відповідають фактичній потребі установи згідно оплачених актів виконаних робіт. Зниження використання коштів в сумі 1 425 126,85   грн. відбулося через відсутність фінансування  за поданими в грудні 2021 року заявками та відстуністю актів від підрядників </t>
  </si>
  <si>
    <t xml:space="preserve">Площа цокольних приміщень , які будуть відтремонтовані </t>
  </si>
  <si>
    <t xml:space="preserve">Площа туалетів , які будуть відтремонтовані </t>
  </si>
  <si>
    <t xml:space="preserve">Кількість туалетів, які будуть відтремонтовані </t>
  </si>
  <si>
    <t>Кількість документів на авторський і технічний нагляд, проведення експертизи, що буде вигототовлено</t>
  </si>
  <si>
    <t xml:space="preserve">Кількість альтанок, що буде утеплено  </t>
  </si>
  <si>
    <t xml:space="preserve"> За показниками продукту фактичне виконання відсутнє за рахунок відсутності платежів за утелення альтанки</t>
  </si>
  <si>
    <t>середня вартість ремонту одного квадратного метру цокольного поверху</t>
  </si>
  <si>
    <t>середня вартість ремонту одного квадратного метру туалетів</t>
  </si>
  <si>
    <t>середня вартість виготовлення проєктно-кошторисної документації</t>
  </si>
  <si>
    <t>середня вартість робіт з утеплення альтанки</t>
  </si>
  <si>
    <t>Пояснення щодо причин розбіжностей між фактичними та затвердженими результативними показниками: Показник ефективності середня вартість ремонту 1 кабінету зменшено  грн. у звязку з зменшенням фінансування за проведеним ремонтом. За утепленням альтанки - відсутні показники</t>
  </si>
  <si>
    <t>Питома вага відремонтованої площі цокольного поверху в загальній кількості, що потребувала ремонту</t>
  </si>
  <si>
    <t>Питома вага відремонтованої площі туалетів в загальній кількості, що потребувала ремонту</t>
  </si>
  <si>
    <t xml:space="preserve">Питома вага виготовленої проєктно-кошторисної документації, в загальній кількості до потреби </t>
  </si>
  <si>
    <t xml:space="preserve">Питома вага утеплених альтанок  до потреби </t>
  </si>
  <si>
    <t>Програма запроваджена з 2020 року. Касові видатки в 2021 році на 6,05% менші за видатки 2020 року в звязку з фактичним обсягом профінансованих робіт</t>
  </si>
  <si>
    <t>Програма запроваджена з 2020 року. В 2021 році за показником продукту відбулося збільшення за площою службових кабінетів, що будуть відремонтовані на 81%</t>
  </si>
  <si>
    <t>Програма запроваджена з 2020 року. За показниками затрат варто відмітити зниження на 43,7% вартості ремонту кабінету, на 50 % вартості ремонту електромережі, на 71% вартості заміни дверей. Загальний обсяг видатків знизився на 6,05 %</t>
  </si>
  <si>
    <t xml:space="preserve">Програма запроваджена з 2020 року. Знизилася вартість ремонту кабінетів, заміни дверей. </t>
  </si>
  <si>
    <t xml:space="preserve">Программа залишається актуальною для подальшої реалізації. Завдяки коштам, виділеним  у 2021 році вдалося  виконанно роботи з ремонту будівлі департаменту. Капітальний ремонт приміщень адміністративної будівлі департаменту соціальної політики Черкаської міської ради за адресою: бул. Шевченка, 307 (санвузли) (з ПКД)(2987) роботи виконано в повному обсязі на суму  491 548,20 грн.(99,98% від плану);
-Капітальний ремонт приміщень адміністративної будівлі департаменту соціальної політики Черкаської міської ради за адресою: бул. Шевченка, 307 (цокольне приміщення) (з ПКД)(2988) ПКД оплачено в сумі 68937,47 грн. Акти виконанних робіт не профінансовано в грудні 2021 року.
-Капітальний ремонт (утеплення) альтанки для харчування на території центру реінтеграції бездомних осіб за адресою: вул. Рєпіна, 12/1 (для цілодобового пункту обігріву в осінньо-зимовий період)(2989)Акти виконанних робіт не профінансовано в грудні 2021 року.
- Капітальний ремонт входу та холу адміністративної будівлі департаменту соціальної політики Черкаської міської ради за адресою: -Капітальний ремонт приміщень адміністративної будівлі департаменту соціальної політики Черкаської міської ради за адресою: бул. Шевченка, 307(2986) роботи виконано в повному бул. Шевченка, 307 (з ПКД)(3326)Акти виконанних робіт не профінансовано в грудні 2021 року.
  Касові видатки по даній програмі за  2021 рік становлять 1072 695,62. грн. що скадає 42,95%  від уточненого плану на 2021 рік та відповідають фактичній потребі установи згідно оплачених актів виконаних робіт. 
Зниження використання коштів в сумі 1425126,85  грн. відбулося через відсутність фінансування  за поданими в грудні 2021 року заявками. За рахунок чого недовиконані роботи з облаштування кабінетів (% виконання склав 42,95%).  
 Показники продукту   свідчать, що заходами програми забезпечено виконання за напрямками - заміна дверей, заміна склопакетів, ремонт електромережі, ремонт цокольного поверху. Водночас фактично виконано роботи за всіма обєктами, а 100% виконання за 2 з 5.  Показники ефективності та якості свідчать про потребу оплаті видатків з розробки ПКД та утеплення альтанки в майбутніх періодах.  Показники ефективності та якості свідчать про потребу завершення ремонту в службових кабінетах в майбутніх періодах.                         </t>
  </si>
  <si>
    <t>Станом  станом на 01.01.2021 року та 01.01.2022 року дебіторська та кредиторська заборгованості відсутні.</t>
  </si>
  <si>
    <t xml:space="preserve">Програма є результативною лише при наявності відповідного бюджетного фінансування, оскільки передбачає проведення робіт з капітального ремонту будівель </t>
  </si>
  <si>
    <t>Юлія КОБЕЛЕВА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</si>
</sst>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000000000000"/>
    <numFmt numFmtId="211" formatCode="#,##0.0"/>
    <numFmt numFmtId="212" formatCode="#,##0.000"/>
    <numFmt numFmtId="213" formatCode="#,##0\ &quot;₴&quot;"/>
    <numFmt numFmtId="214" formatCode="#,##0.00000"/>
  </numFmts>
  <fonts count="8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" fontId="18" fillId="0" borderId="13" xfId="0" applyNumberFormat="1" applyFont="1" applyBorder="1" applyAlignment="1" applyProtection="1">
      <alignment horizontal="center" vertical="top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8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35" fillId="0" borderId="15" xfId="0" applyNumberFormat="1" applyFont="1" applyBorder="1" applyAlignment="1" applyProtection="1">
      <alignment horizontal="center" vertical="center" wrapText="1"/>
      <protection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3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189" fontId="18" fillId="0" borderId="23" xfId="0" applyNumberFormat="1" applyFont="1" applyBorder="1" applyAlignment="1" applyProtection="1">
      <alignment horizontal="right" vertical="top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194" fontId="36" fillId="33" borderId="11" xfId="0" applyNumberFormat="1" applyFont="1" applyFill="1" applyBorder="1" applyAlignment="1">
      <alignment horizontal="center" vertical="center" wrapText="1"/>
    </xf>
    <xf numFmtId="194" fontId="36" fillId="33" borderId="25" xfId="0" applyNumberFormat="1" applyFont="1" applyFill="1" applyBorder="1" applyAlignment="1">
      <alignment vertical="center" wrapText="1"/>
    </xf>
    <xf numFmtId="0" fontId="2" fillId="0" borderId="17" xfId="0" applyFont="1" applyBorder="1" applyAlignment="1" applyProtection="1">
      <alignment horizontal="center" vertical="top" wrapText="1"/>
      <protection/>
    </xf>
    <xf numFmtId="1" fontId="2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54" applyFont="1" applyBorder="1" applyAlignment="1">
      <alignment vertical="top" wrapText="1"/>
      <protection/>
    </xf>
    <xf numFmtId="49" fontId="37" fillId="33" borderId="11" xfId="0" applyNumberFormat="1" applyFont="1" applyFill="1" applyBorder="1" applyAlignment="1">
      <alignment horizontal="center" vertical="top"/>
    </xf>
    <xf numFmtId="49" fontId="36" fillId="33" borderId="11" xfId="0" applyNumberFormat="1" applyFont="1" applyFill="1" applyBorder="1" applyAlignment="1">
      <alignment horizontal="center" vertical="top" wrapText="1"/>
    </xf>
    <xf numFmtId="3" fontId="18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1" fillId="0" borderId="11" xfId="53" applyFont="1" applyFill="1" applyBorder="1" applyAlignment="1">
      <alignment horizontal="left" vertical="center" wrapText="1"/>
      <protection/>
    </xf>
    <xf numFmtId="0" fontId="78" fillId="0" borderId="11" xfId="0" applyFont="1" applyBorder="1" applyAlignment="1">
      <alignment horizontal="center" vertical="center" wrapText="1"/>
    </xf>
    <xf numFmtId="212" fontId="42" fillId="33" borderId="11" xfId="0" applyNumberFormat="1" applyFont="1" applyFill="1" applyBorder="1" applyAlignment="1">
      <alignment horizontal="center" wrapText="1"/>
    </xf>
    <xf numFmtId="212" fontId="35" fillId="0" borderId="15" xfId="0" applyNumberFormat="1" applyFont="1" applyBorder="1" applyAlignment="1" applyProtection="1">
      <alignment horizontal="center" vertical="center" wrapText="1"/>
      <protection/>
    </xf>
    <xf numFmtId="1" fontId="20" fillId="0" borderId="26" xfId="0" applyNumberFormat="1" applyFont="1" applyBorder="1" applyAlignment="1" applyProtection="1">
      <alignment horizontal="center" vertical="center" wrapText="1"/>
      <protection/>
    </xf>
    <xf numFmtId="1" fontId="18" fillId="0" borderId="26" xfId="0" applyNumberFormat="1" applyFont="1" applyBorder="1" applyAlignment="1" applyProtection="1">
      <alignment horizontal="center" vertical="center" wrapText="1"/>
      <protection/>
    </xf>
    <xf numFmtId="194" fontId="18" fillId="0" borderId="26" xfId="0" applyNumberFormat="1" applyFont="1" applyFill="1" applyBorder="1" applyAlignment="1" applyProtection="1">
      <alignment horizontal="center" vertical="center" wrapText="1"/>
      <protection/>
    </xf>
    <xf numFmtId="194" fontId="28" fillId="0" borderId="26" xfId="0" applyNumberFormat="1" applyFont="1" applyFill="1" applyBorder="1" applyAlignment="1" applyProtection="1">
      <alignment horizontal="center" vertical="center" wrapText="1"/>
      <protection/>
    </xf>
    <xf numFmtId="194" fontId="18" fillId="0" borderId="25" xfId="0" applyNumberFormat="1" applyFont="1" applyFill="1" applyBorder="1" applyAlignment="1" applyProtection="1">
      <alignment horizontal="center" vertical="center" wrapText="1"/>
      <protection/>
    </xf>
    <xf numFmtId="2" fontId="35" fillId="33" borderId="11" xfId="0" applyNumberFormat="1" applyFont="1" applyFill="1" applyBorder="1" applyAlignment="1">
      <alignment vertical="center" wrapText="1"/>
    </xf>
    <xf numFmtId="194" fontId="35" fillId="33" borderId="11" xfId="0" applyNumberFormat="1" applyFont="1" applyFill="1" applyBorder="1" applyAlignment="1">
      <alignment vertical="center" wrapText="1"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43" fillId="0" borderId="11" xfId="0" applyNumberFormat="1" applyFont="1" applyBorder="1" applyAlignment="1" applyProtection="1">
      <alignment horizontal="center" vertical="center" wrapText="1"/>
      <protection/>
    </xf>
    <xf numFmtId="195" fontId="13" fillId="0" borderId="11" xfId="0" applyNumberFormat="1" applyFont="1" applyBorder="1" applyAlignment="1" applyProtection="1">
      <alignment horizontal="center" vertical="center" wrapText="1"/>
      <protection/>
    </xf>
    <xf numFmtId="195" fontId="43" fillId="0" borderId="11" xfId="0" applyNumberFormat="1" applyFont="1" applyBorder="1" applyAlignment="1" applyProtection="1">
      <alignment horizontal="center" vertical="center" wrapText="1"/>
      <protection/>
    </xf>
    <xf numFmtId="2" fontId="78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 applyProtection="1">
      <alignment horizontal="center" vertical="center" wrapText="1"/>
      <protection/>
    </xf>
    <xf numFmtId="2" fontId="18" fillId="0" borderId="11" xfId="0" applyNumberFormat="1" applyFont="1" applyFill="1" applyBorder="1" applyAlignment="1" applyProtection="1">
      <alignment horizontal="center" vertical="center" wrapText="1"/>
      <protection/>
    </xf>
    <xf numFmtId="195" fontId="18" fillId="0" borderId="11" xfId="0" applyNumberFormat="1" applyFont="1" applyBorder="1" applyAlignment="1" applyProtection="1">
      <alignment horizontal="center" vertical="top" wrapText="1"/>
      <protection/>
    </xf>
    <xf numFmtId="0" fontId="13" fillId="0" borderId="27" xfId="0" applyFont="1" applyBorder="1" applyAlignment="1" applyProtection="1">
      <alignment vertical="center" wrapText="1"/>
      <protection/>
    </xf>
    <xf numFmtId="0" fontId="13" fillId="0" borderId="28" xfId="0" applyFont="1" applyBorder="1" applyAlignment="1" applyProtection="1">
      <alignment vertical="center" wrapText="1"/>
      <protection/>
    </xf>
    <xf numFmtId="4" fontId="79" fillId="0" borderId="11" xfId="0" applyNumberFormat="1" applyFont="1" applyBorder="1" applyAlignment="1">
      <alignment horizontal="center" vertical="center" wrapText="1"/>
    </xf>
    <xf numFmtId="3" fontId="79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top" wrapText="1"/>
      <protection/>
    </xf>
    <xf numFmtId="1" fontId="78" fillId="0" borderId="11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 applyProtection="1">
      <alignment horizontal="center" vertical="center" wrapText="1"/>
      <protection/>
    </xf>
    <xf numFmtId="1" fontId="20" fillId="0" borderId="15" xfId="0" applyNumberFormat="1" applyFont="1" applyBorder="1" applyAlignment="1" applyProtection="1">
      <alignment horizontal="center" vertical="center" wrapText="1"/>
      <protection/>
    </xf>
    <xf numFmtId="1" fontId="18" fillId="0" borderId="15" xfId="0" applyNumberFormat="1" applyFont="1" applyFill="1" applyBorder="1" applyAlignment="1" applyProtection="1">
      <alignment horizontal="center" vertical="center" wrapText="1"/>
      <protection/>
    </xf>
    <xf numFmtId="49" fontId="36" fillId="33" borderId="15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49" fontId="37" fillId="33" borderId="15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1" fontId="18" fillId="0" borderId="19" xfId="0" applyNumberFormat="1" applyFont="1" applyBorder="1" applyAlignment="1" applyProtection="1">
      <alignment horizontal="center" vertical="top" wrapText="1"/>
      <protection/>
    </xf>
    <xf numFmtId="1" fontId="18" fillId="0" borderId="19" xfId="0" applyNumberFormat="1" applyFont="1" applyBorder="1" applyAlignment="1" applyProtection="1">
      <alignment horizontal="center" vertical="center" wrapText="1"/>
      <protection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4" fontId="78" fillId="0" borderId="11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 applyProtection="1">
      <alignment horizontal="center" vertical="top" wrapText="1"/>
      <protection/>
    </xf>
    <xf numFmtId="1" fontId="28" fillId="0" borderId="26" xfId="0" applyNumberFormat="1" applyFont="1" applyFill="1" applyBorder="1" applyAlignment="1" applyProtection="1">
      <alignment horizontal="center" vertical="center" wrapText="1"/>
      <protection/>
    </xf>
    <xf numFmtId="1" fontId="37" fillId="33" borderId="11" xfId="0" applyNumberFormat="1" applyFont="1" applyFill="1" applyBorder="1" applyAlignment="1">
      <alignment horizontal="center" vertical="center"/>
    </xf>
    <xf numFmtId="1" fontId="35" fillId="33" borderId="11" xfId="0" applyNumberFormat="1" applyFont="1" applyFill="1" applyBorder="1" applyAlignment="1">
      <alignment horizontal="center" vertical="center" wrapText="1"/>
    </xf>
    <xf numFmtId="1" fontId="18" fillId="0" borderId="25" xfId="0" applyNumberFormat="1" applyFont="1" applyBorder="1" applyAlignment="1" applyProtection="1">
      <alignment horizontal="center" vertical="top" wrapText="1"/>
      <protection/>
    </xf>
    <xf numFmtId="195" fontId="18" fillId="0" borderId="25" xfId="0" applyNumberFormat="1" applyFont="1" applyBorder="1" applyAlignment="1" applyProtection="1">
      <alignment horizontal="center" vertical="top" wrapText="1"/>
      <protection/>
    </xf>
    <xf numFmtId="195" fontId="18" fillId="0" borderId="15" xfId="0" applyNumberFormat="1" applyFont="1" applyBorder="1" applyAlignment="1" applyProtection="1">
      <alignment horizontal="center" vertical="center" wrapText="1"/>
      <protection/>
    </xf>
    <xf numFmtId="194" fontId="18" fillId="0" borderId="15" xfId="0" applyNumberFormat="1" applyFont="1" applyFill="1" applyBorder="1" applyAlignment="1" applyProtection="1">
      <alignment horizontal="center" vertical="center" wrapText="1"/>
      <protection/>
    </xf>
    <xf numFmtId="2" fontId="20" fillId="0" borderId="15" xfId="0" applyNumberFormat="1" applyFont="1" applyBorder="1" applyAlignment="1" applyProtection="1">
      <alignment horizontal="center" vertical="center" wrapText="1"/>
      <protection/>
    </xf>
    <xf numFmtId="195" fontId="18" fillId="0" borderId="26" xfId="0" applyNumberFormat="1" applyFont="1" applyBorder="1" applyAlignment="1" applyProtection="1">
      <alignment horizontal="center" vertical="center" wrapText="1"/>
      <protection/>
    </xf>
    <xf numFmtId="194" fontId="35" fillId="33" borderId="26" xfId="0" applyNumberFormat="1" applyFont="1" applyFill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/>
    </xf>
    <xf numFmtId="189" fontId="7" fillId="0" borderId="13" xfId="0" applyNumberFormat="1" applyFont="1" applyBorder="1" applyAlignment="1" applyProtection="1">
      <alignment horizontal="right" vertical="center" wrapText="1"/>
      <protection/>
    </xf>
    <xf numFmtId="189" fontId="7" fillId="0" borderId="19" xfId="0" applyNumberFormat="1" applyFont="1" applyBorder="1" applyAlignment="1" applyProtection="1">
      <alignment horizontal="right" vertical="center" wrapText="1"/>
      <protection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2" fontId="78" fillId="0" borderId="15" xfId="0" applyNumberFormat="1" applyFont="1" applyBorder="1" applyAlignment="1">
      <alignment horizontal="center" vertical="center" wrapText="1"/>
    </xf>
    <xf numFmtId="4" fontId="78" fillId="0" borderId="15" xfId="0" applyNumberFormat="1" applyFont="1" applyBorder="1" applyAlignment="1">
      <alignment horizontal="center" vertical="center" wrapText="1"/>
    </xf>
    <xf numFmtId="2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33" borderId="11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13" fillId="0" borderId="11" xfId="0" applyNumberFormat="1" applyFont="1" applyBorder="1" applyAlignment="1" applyProtection="1">
      <alignment horizontal="center" vertical="center" wrapText="1"/>
      <protection/>
    </xf>
    <xf numFmtId="4" fontId="43" fillId="0" borderId="1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211" fontId="7" fillId="0" borderId="13" xfId="0" applyNumberFormat="1" applyFont="1" applyBorder="1" applyAlignment="1" applyProtection="1">
      <alignment horizontal="right" vertical="center" wrapText="1"/>
      <protection/>
    </xf>
    <xf numFmtId="211" fontId="13" fillId="0" borderId="11" xfId="0" applyNumberFormat="1" applyFont="1" applyBorder="1" applyAlignment="1" applyProtection="1">
      <alignment horizontal="center" vertical="center" wrapText="1"/>
      <protection/>
    </xf>
    <xf numFmtId="211" fontId="43" fillId="0" borderId="11" xfId="0" applyNumberFormat="1" applyFont="1" applyBorder="1" applyAlignment="1" applyProtection="1">
      <alignment horizontal="center" vertical="center" wrapText="1"/>
      <protection/>
    </xf>
    <xf numFmtId="211" fontId="79" fillId="0" borderId="11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 applyProtection="1">
      <alignment horizontal="right" vertical="center" wrapText="1"/>
      <protection/>
    </xf>
    <xf numFmtId="1" fontId="79" fillId="0" borderId="11" xfId="0" applyNumberFormat="1" applyFont="1" applyBorder="1" applyAlignment="1">
      <alignment horizontal="center" vertical="center" wrapText="1"/>
    </xf>
    <xf numFmtId="205" fontId="18" fillId="0" borderId="11" xfId="0" applyNumberFormat="1" applyFont="1" applyBorder="1" applyAlignment="1" applyProtection="1">
      <alignment horizontal="center" vertical="center" wrapText="1"/>
      <protection/>
    </xf>
    <xf numFmtId="205" fontId="20" fillId="0" borderId="11" xfId="0" applyNumberFormat="1" applyFont="1" applyBorder="1" applyAlignment="1" applyProtection="1">
      <alignment horizontal="center" vertical="center" wrapText="1"/>
      <protection/>
    </xf>
    <xf numFmtId="214" fontId="18" fillId="0" borderId="11" xfId="0" applyNumberFormat="1" applyFont="1" applyBorder="1" applyAlignment="1" applyProtection="1">
      <alignment horizontal="center" vertical="center" wrapText="1"/>
      <protection/>
    </xf>
    <xf numFmtId="214" fontId="20" fillId="0" borderId="11" xfId="0" applyNumberFormat="1" applyFont="1" applyBorder="1" applyAlignment="1" applyProtection="1">
      <alignment horizontal="center" vertical="center" wrapText="1"/>
      <protection/>
    </xf>
    <xf numFmtId="212" fontId="18" fillId="0" borderId="11" xfId="0" applyNumberFormat="1" applyFont="1" applyBorder="1" applyAlignment="1" applyProtection="1">
      <alignment horizontal="center" vertical="center" wrapText="1"/>
      <protection/>
    </xf>
    <xf numFmtId="212" fontId="20" fillId="0" borderId="11" xfId="0" applyNumberFormat="1" applyFont="1" applyBorder="1" applyAlignment="1" applyProtection="1">
      <alignment horizontal="center" vertical="center" wrapText="1"/>
      <protection/>
    </xf>
    <xf numFmtId="49" fontId="37" fillId="33" borderId="29" xfId="0" applyNumberFormat="1" applyFont="1" applyFill="1" applyBorder="1" applyAlignment="1">
      <alignment horizontal="center" vertical="top"/>
    </xf>
    <xf numFmtId="1" fontId="18" fillId="0" borderId="30" xfId="0" applyNumberFormat="1" applyFont="1" applyBorder="1" applyAlignment="1" applyProtection="1">
      <alignment horizontal="center" vertical="center" wrapText="1"/>
      <protection/>
    </xf>
    <xf numFmtId="1" fontId="18" fillId="0" borderId="30" xfId="0" applyNumberFormat="1" applyFont="1" applyFill="1" applyBorder="1" applyAlignment="1" applyProtection="1">
      <alignment horizontal="center" vertical="center" wrapText="1"/>
      <protection/>
    </xf>
    <xf numFmtId="1" fontId="18" fillId="0" borderId="31" xfId="0" applyNumberFormat="1" applyFont="1" applyFill="1" applyBorder="1" applyAlignment="1" applyProtection="1">
      <alignment horizontal="center" vertical="center" wrapText="1"/>
      <protection/>
    </xf>
    <xf numFmtId="49" fontId="36" fillId="33" borderId="29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Border="1" applyAlignment="1" applyProtection="1">
      <alignment horizontal="right" vertical="center" wrapText="1"/>
      <protection/>
    </xf>
    <xf numFmtId="2" fontId="78" fillId="0" borderId="30" xfId="0" applyNumberFormat="1" applyFont="1" applyBorder="1" applyAlignment="1">
      <alignment horizontal="center" vertical="center" wrapText="1"/>
    </xf>
    <xf numFmtId="1" fontId="20" fillId="0" borderId="30" xfId="0" applyNumberFormat="1" applyFont="1" applyBorder="1" applyAlignment="1" applyProtection="1">
      <alignment horizontal="center" vertical="center" wrapText="1"/>
      <protection/>
    </xf>
    <xf numFmtId="4" fontId="78" fillId="0" borderId="30" xfId="0" applyNumberFormat="1" applyFont="1" applyBorder="1" applyAlignment="1">
      <alignment horizontal="center" vertical="center" wrapText="1"/>
    </xf>
    <xf numFmtId="2" fontId="18" fillId="0" borderId="30" xfId="0" applyNumberFormat="1" applyFont="1" applyFill="1" applyBorder="1" applyAlignment="1" applyProtection="1">
      <alignment horizontal="center" vertical="center" wrapText="1"/>
      <protection/>
    </xf>
    <xf numFmtId="2" fontId="18" fillId="0" borderId="31" xfId="0" applyNumberFormat="1" applyFont="1" applyFill="1" applyBorder="1" applyAlignment="1" applyProtection="1">
      <alignment horizontal="center" vertical="center" wrapText="1"/>
      <protection/>
    </xf>
    <xf numFmtId="195" fontId="37" fillId="33" borderId="11" xfId="0" applyNumberFormat="1" applyFont="1" applyFill="1" applyBorder="1" applyAlignment="1">
      <alignment horizontal="center" vertical="center"/>
    </xf>
    <xf numFmtId="195" fontId="28" fillId="0" borderId="11" xfId="0" applyNumberFormat="1" applyFont="1" applyFill="1" applyBorder="1" applyAlignment="1" applyProtection="1">
      <alignment horizontal="center" vertical="center" wrapText="1"/>
      <protection/>
    </xf>
    <xf numFmtId="1" fontId="28" fillId="0" borderId="26" xfId="0" applyNumberFormat="1" applyFont="1" applyBorder="1" applyAlignment="1" applyProtection="1">
      <alignment horizontal="center" vertical="center" wrapText="1"/>
      <protection/>
    </xf>
    <xf numFmtId="1" fontId="35" fillId="33" borderId="26" xfId="0" applyNumberFormat="1" applyFont="1" applyFill="1" applyBorder="1" applyAlignment="1">
      <alignment horizontal="center" vertical="center" wrapText="1"/>
    </xf>
    <xf numFmtId="194" fontId="28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0" fontId="32" fillId="0" borderId="32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23" fillId="0" borderId="32" xfId="52" applyFont="1" applyBorder="1" applyAlignment="1">
      <alignment/>
      <protection/>
    </xf>
    <xf numFmtId="0" fontId="23" fillId="0" borderId="26" xfId="52" applyFont="1" applyBorder="1" applyAlignment="1">
      <alignment/>
      <protection/>
    </xf>
    <xf numFmtId="0" fontId="23" fillId="0" borderId="25" xfId="52" applyFont="1" applyBorder="1" applyAlignment="1">
      <alignment/>
      <protection/>
    </xf>
    <xf numFmtId="0" fontId="23" fillId="0" borderId="32" xfId="52" applyFont="1" applyBorder="1" applyAlignment="1">
      <alignment wrapText="1"/>
      <protection/>
    </xf>
    <xf numFmtId="0" fontId="23" fillId="0" borderId="26" xfId="52" applyFont="1" applyBorder="1" applyAlignment="1">
      <alignment wrapText="1"/>
      <protection/>
    </xf>
    <xf numFmtId="0" fontId="23" fillId="0" borderId="25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5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13" fillId="0" borderId="3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25" fillId="0" borderId="24" xfId="0" applyFont="1" applyBorder="1" applyAlignment="1" applyProtection="1">
      <alignment horizontal="left" vertical="top" wrapText="1"/>
      <protection/>
    </xf>
    <xf numFmtId="0" fontId="0" fillId="0" borderId="24" xfId="0" applyBorder="1" applyAlignment="1">
      <alignment wrapText="1"/>
    </xf>
    <xf numFmtId="0" fontId="38" fillId="0" borderId="16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33" xfId="0" applyFont="1" applyBorder="1" applyAlignment="1">
      <alignment horizontal="left" wrapText="1"/>
    </xf>
    <xf numFmtId="0" fontId="13" fillId="0" borderId="28" xfId="0" applyFont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horizontal="left" vertical="center" wrapText="1"/>
      <protection/>
    </xf>
    <xf numFmtId="0" fontId="40" fillId="33" borderId="11" xfId="0" applyFont="1" applyFill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2" fontId="29" fillId="0" borderId="36" xfId="0" applyNumberFormat="1" applyFont="1" applyBorder="1" applyAlignment="1" applyProtection="1">
      <alignment horizontal="left" vertical="top" wrapText="1"/>
      <protection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6" fillId="0" borderId="0" xfId="0" applyFont="1" applyAlignment="1">
      <alignment wrapText="1"/>
    </xf>
    <xf numFmtId="0" fontId="32" fillId="0" borderId="16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33" xfId="0" applyFont="1" applyBorder="1" applyAlignment="1">
      <alignment wrapText="1"/>
    </xf>
    <xf numFmtId="194" fontId="37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wrapText="1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39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40" fillId="0" borderId="40" xfId="0" applyFont="1" applyBorder="1" applyAlignment="1">
      <alignment wrapText="1"/>
    </xf>
    <xf numFmtId="0" fontId="40" fillId="0" borderId="26" xfId="0" applyFont="1" applyBorder="1" applyAlignment="1">
      <alignment wrapText="1"/>
    </xf>
    <xf numFmtId="0" fontId="40" fillId="0" borderId="25" xfId="0" applyFont="1" applyBorder="1" applyAlignment="1">
      <alignment wrapText="1"/>
    </xf>
    <xf numFmtId="0" fontId="13" fillId="34" borderId="28" xfId="0" applyFont="1" applyFill="1" applyBorder="1" applyAlignment="1" applyProtection="1">
      <alignment horizontal="left" vertical="center" wrapText="1"/>
      <protection/>
    </xf>
    <xf numFmtId="0" fontId="13" fillId="34" borderId="34" xfId="0" applyFont="1" applyFill="1" applyBorder="1" applyAlignment="1" applyProtection="1">
      <alignment horizontal="left" vertical="center" wrapText="1"/>
      <protection/>
    </xf>
    <xf numFmtId="0" fontId="13" fillId="34" borderId="35" xfId="0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top" wrapText="1"/>
      <protection/>
    </xf>
    <xf numFmtId="0" fontId="25" fillId="0" borderId="22" xfId="0" applyFont="1" applyBorder="1" applyAlignment="1" applyProtection="1">
      <alignment horizontal="left" vertical="top" wrapText="1"/>
      <protection/>
    </xf>
    <xf numFmtId="0" fontId="25" fillId="0" borderId="41" xfId="0" applyFont="1" applyBorder="1" applyAlignment="1" applyProtection="1">
      <alignment horizontal="left" vertical="top" wrapText="1"/>
      <protection/>
    </xf>
    <xf numFmtId="2" fontId="20" fillId="0" borderId="16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5" fillId="0" borderId="42" xfId="0" applyFont="1" applyBorder="1" applyAlignment="1" applyProtection="1">
      <alignment horizontal="left" vertical="top" wrapText="1"/>
      <protection/>
    </xf>
    <xf numFmtId="0" fontId="25" fillId="0" borderId="30" xfId="0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>
      <alignment wrapText="1"/>
    </xf>
    <xf numFmtId="0" fontId="23" fillId="0" borderId="31" xfId="0" applyFont="1" applyBorder="1" applyAlignment="1">
      <alignment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43" xfId="0" applyFont="1" applyBorder="1" applyAlignment="1" applyProtection="1">
      <alignment horizontal="left" vertical="center" wrapText="1"/>
      <protection/>
    </xf>
    <xf numFmtId="0" fontId="13" fillId="0" borderId="44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6" fillId="33" borderId="11" xfId="0" applyFont="1" applyFill="1" applyBorder="1" applyAlignment="1">
      <alignment horizontal="left" vertical="center" wrapText="1"/>
    </xf>
    <xf numFmtId="0" fontId="13" fillId="34" borderId="32" xfId="0" applyFont="1" applyFill="1" applyBorder="1" applyAlignment="1" applyProtection="1">
      <alignment horizontal="left" vertical="center" wrapText="1"/>
      <protection/>
    </xf>
    <xf numFmtId="0" fontId="13" fillId="34" borderId="26" xfId="0" applyFont="1" applyFill="1" applyBorder="1" applyAlignment="1" applyProtection="1">
      <alignment horizontal="left" vertical="center" wrapText="1"/>
      <protection/>
    </xf>
    <xf numFmtId="0" fontId="13" fillId="34" borderId="25" xfId="0" applyFont="1" applyFill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49" fontId="36" fillId="33" borderId="32" xfId="0" applyNumberFormat="1" applyFont="1" applyFill="1" applyBorder="1" applyAlignment="1">
      <alignment horizontal="left" vertical="top" wrapText="1"/>
    </xf>
    <xf numFmtId="49" fontId="36" fillId="33" borderId="26" xfId="0" applyNumberFormat="1" applyFont="1" applyFill="1" applyBorder="1" applyAlignment="1">
      <alignment horizontal="left" vertical="top" wrapText="1"/>
    </xf>
    <xf numFmtId="49" fontId="36" fillId="33" borderId="25" xfId="0" applyNumberFormat="1" applyFont="1" applyFill="1" applyBorder="1" applyAlignment="1">
      <alignment horizontal="left" vertical="top" wrapText="1"/>
    </xf>
    <xf numFmtId="0" fontId="13" fillId="0" borderId="32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49" fontId="37" fillId="33" borderId="32" xfId="0" applyNumberFormat="1" applyFont="1" applyFill="1" applyBorder="1" applyAlignment="1">
      <alignment horizontal="left" vertical="top"/>
    </xf>
    <xf numFmtId="49" fontId="37" fillId="33" borderId="26" xfId="0" applyNumberFormat="1" applyFont="1" applyFill="1" applyBorder="1" applyAlignment="1">
      <alignment horizontal="left" vertical="top"/>
    </xf>
    <xf numFmtId="49" fontId="37" fillId="33" borderId="25" xfId="0" applyNumberFormat="1" applyFont="1" applyFill="1" applyBorder="1" applyAlignment="1">
      <alignment horizontal="left" vertical="top"/>
    </xf>
    <xf numFmtId="2" fontId="20" fillId="0" borderId="48" xfId="0" applyNumberFormat="1" applyFont="1" applyBorder="1" applyAlignment="1" applyProtection="1">
      <alignment horizontal="left" vertical="top" wrapText="1"/>
      <protection/>
    </xf>
    <xf numFmtId="0" fontId="23" fillId="0" borderId="49" xfId="0" applyFont="1" applyBorder="1" applyAlignment="1">
      <alignment horizontal="left" wrapText="1"/>
    </xf>
    <xf numFmtId="0" fontId="23" fillId="0" borderId="50" xfId="0" applyFont="1" applyBorder="1" applyAlignment="1">
      <alignment horizontal="left" wrapText="1"/>
    </xf>
    <xf numFmtId="0" fontId="25" fillId="0" borderId="16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21" xfId="0" applyFont="1" applyBorder="1" applyAlignment="1" applyProtection="1">
      <alignment horizontal="left" vertical="top" wrapText="1"/>
      <protection/>
    </xf>
    <xf numFmtId="2" fontId="29" fillId="0" borderId="51" xfId="0" applyNumberFormat="1" applyFont="1" applyBorder="1" applyAlignment="1" applyProtection="1">
      <alignment horizontal="left" vertical="top" wrapText="1"/>
      <protection/>
    </xf>
    <xf numFmtId="2" fontId="29" fillId="0" borderId="52" xfId="0" applyNumberFormat="1" applyFont="1" applyBorder="1" applyAlignment="1" applyProtection="1">
      <alignment horizontal="left" vertical="top" wrapText="1"/>
      <protection/>
    </xf>
    <xf numFmtId="2" fontId="29" fillId="0" borderId="53" xfId="0" applyNumberFormat="1" applyFont="1" applyBorder="1" applyAlignment="1" applyProtection="1">
      <alignment horizontal="left" vertical="top" wrapText="1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46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/>
    </xf>
    <xf numFmtId="2" fontId="20" fillId="0" borderId="32" xfId="0" applyNumberFormat="1" applyFont="1" applyBorder="1" applyAlignment="1" applyProtection="1">
      <alignment horizontal="left" vertical="top" wrapText="1"/>
      <protection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5" xfId="0" applyNumberFormat="1" applyFont="1" applyBorder="1" applyAlignment="1" applyProtection="1">
      <alignment horizontal="left" vertical="top" wrapText="1"/>
      <protection/>
    </xf>
    <xf numFmtId="0" fontId="25" fillId="0" borderId="54" xfId="0" applyFont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5" xfId="0" applyFont="1" applyBorder="1" applyAlignment="1" applyProtection="1">
      <alignment horizontal="left" vertical="top" wrapText="1"/>
      <protection/>
    </xf>
    <xf numFmtId="0" fontId="30" fillId="0" borderId="11" xfId="0" applyFont="1" applyBorder="1" applyAlignment="1" applyProtection="1">
      <alignment horizontal="left" vertical="top" wrapText="1"/>
      <protection/>
    </xf>
    <xf numFmtId="0" fontId="25" fillId="0" borderId="32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30" fillId="0" borderId="15" xfId="0" applyFont="1" applyBorder="1" applyAlignment="1" applyProtection="1">
      <alignment horizontal="left" vertical="top" wrapText="1"/>
      <protection/>
    </xf>
    <xf numFmtId="0" fontId="30" fillId="34" borderId="11" xfId="0" applyFont="1" applyFill="1" applyBorder="1" applyAlignment="1" applyProtection="1">
      <alignment horizontal="left" vertical="top"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11" fillId="0" borderId="46" xfId="0" applyFont="1" applyBorder="1" applyAlignment="1" applyProtection="1">
      <alignment horizontal="center" vertical="top" wrapText="1"/>
      <protection/>
    </xf>
    <xf numFmtId="0" fontId="23" fillId="0" borderId="11" xfId="0" applyFont="1" applyBorder="1" applyAlignment="1">
      <alignment horizontal="center" wrapText="1"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top" wrapText="1"/>
      <protection/>
    </xf>
    <xf numFmtId="0" fontId="25" fillId="0" borderId="46" xfId="0" applyFont="1" applyBorder="1" applyAlignment="1" applyProtection="1">
      <alignment horizontal="center" vertical="top" wrapText="1"/>
      <protection/>
    </xf>
    <xf numFmtId="0" fontId="25" fillId="0" borderId="55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left" vertical="top" wrapText="1"/>
      <protection/>
    </xf>
    <xf numFmtId="0" fontId="20" fillId="0" borderId="34" xfId="0" applyFont="1" applyBorder="1" applyAlignment="1" applyProtection="1">
      <alignment horizontal="left" vertical="top" wrapText="1"/>
      <protection/>
    </xf>
    <xf numFmtId="0" fontId="20" fillId="0" borderId="56" xfId="0" applyFont="1" applyBorder="1" applyAlignment="1" applyProtection="1">
      <alignment horizontal="left" vertical="top" wrapText="1"/>
      <protection/>
    </xf>
    <xf numFmtId="0" fontId="20" fillId="0" borderId="57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2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0" fillId="0" borderId="0" xfId="0" applyNumberFormat="1" applyAlignment="1">
      <alignment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513250 ПАСПОРТ_на 10 11 2017р " xfId="53"/>
    <cellStyle name="Обычный_ПАСПОРТИ_на 2017р. (05 01 1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4"/>
  <sheetViews>
    <sheetView zoomScalePageLayoutView="0" workbookViewId="0" topLeftCell="B1">
      <selection activeCell="B1" sqref="B1:M25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54.281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3.281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61.5" customHeight="1">
      <c r="A2" s="1"/>
      <c r="B2" s="1"/>
      <c r="C2" s="1"/>
      <c r="D2" s="1"/>
      <c r="E2" s="1"/>
      <c r="F2" s="1"/>
      <c r="G2" s="1"/>
      <c r="H2" s="1"/>
      <c r="J2" s="9"/>
      <c r="K2" s="39" t="s">
        <v>8</v>
      </c>
      <c r="O2" s="1"/>
    </row>
    <row r="3" spans="1:15" ht="18" customHeight="1">
      <c r="A3" s="1"/>
      <c r="B3" s="222" t="s">
        <v>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6"/>
      <c r="N3" s="6"/>
      <c r="O3" s="1"/>
    </row>
    <row r="4" spans="1:15" ht="18" customHeight="1">
      <c r="A4" s="1"/>
      <c r="B4" s="224" t="s">
        <v>161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"/>
      <c r="N4" s="1"/>
      <c r="O4" s="1"/>
    </row>
    <row r="5" spans="1:15" ht="15" customHeight="1">
      <c r="A5" s="1"/>
      <c r="B5" s="61"/>
      <c r="C5" s="59" t="s">
        <v>9</v>
      </c>
      <c r="D5" s="87" t="s">
        <v>116</v>
      </c>
      <c r="E5" s="11"/>
      <c r="F5" s="210" t="s">
        <v>121</v>
      </c>
      <c r="G5" s="211"/>
      <c r="H5" s="211"/>
      <c r="I5" s="211"/>
      <c r="J5" s="211"/>
      <c r="K5" s="211"/>
      <c r="L5" s="211"/>
      <c r="M5" s="59"/>
      <c r="N5" s="2"/>
      <c r="O5" s="1"/>
    </row>
    <row r="6" spans="1:15" ht="16.5" customHeight="1">
      <c r="A6" s="1"/>
      <c r="B6" s="61"/>
      <c r="C6" s="61"/>
      <c r="D6" s="62" t="s">
        <v>15</v>
      </c>
      <c r="E6" s="11"/>
      <c r="F6" s="212" t="s">
        <v>10</v>
      </c>
      <c r="G6" s="213"/>
      <c r="H6" s="213"/>
      <c r="I6" s="213"/>
      <c r="J6" s="213"/>
      <c r="K6" s="213"/>
      <c r="L6" s="213"/>
      <c r="M6" s="213"/>
      <c r="N6" s="1"/>
      <c r="O6" s="1"/>
    </row>
    <row r="7" spans="1:15" ht="18" customHeight="1">
      <c r="A7" s="1"/>
      <c r="B7" s="61"/>
      <c r="C7" s="59" t="s">
        <v>11</v>
      </c>
      <c r="D7" s="87" t="s">
        <v>117</v>
      </c>
      <c r="E7" s="11"/>
      <c r="F7" s="210" t="s">
        <v>121</v>
      </c>
      <c r="G7" s="211"/>
      <c r="H7" s="211"/>
      <c r="I7" s="211"/>
      <c r="J7" s="211"/>
      <c r="K7" s="211"/>
      <c r="L7" s="211"/>
      <c r="M7" s="59"/>
      <c r="N7" s="2"/>
      <c r="O7" s="1"/>
    </row>
    <row r="8" spans="1:15" ht="12" customHeight="1">
      <c r="A8" s="1"/>
      <c r="B8" s="61"/>
      <c r="C8" s="61"/>
      <c r="D8" s="62" t="s">
        <v>15</v>
      </c>
      <c r="E8" s="11"/>
      <c r="F8" s="212" t="s">
        <v>12</v>
      </c>
      <c r="G8" s="213"/>
      <c r="H8" s="213"/>
      <c r="I8" s="213"/>
      <c r="J8" s="213"/>
      <c r="K8" s="213"/>
      <c r="L8" s="213"/>
      <c r="M8" s="63"/>
      <c r="N8" s="1"/>
      <c r="O8" s="1"/>
    </row>
    <row r="9" spans="1:15" ht="12.75">
      <c r="A9" s="1"/>
      <c r="B9" s="61"/>
      <c r="C9" s="64" t="s">
        <v>13</v>
      </c>
      <c r="D9" s="216" t="s">
        <v>131</v>
      </c>
      <c r="E9" s="216" t="s">
        <v>125</v>
      </c>
      <c r="F9" s="214" t="s">
        <v>132</v>
      </c>
      <c r="G9" s="215"/>
      <c r="H9" s="215"/>
      <c r="I9" s="215"/>
      <c r="J9" s="215"/>
      <c r="K9" s="215"/>
      <c r="L9" s="215"/>
      <c r="M9" s="11"/>
      <c r="N9" s="1"/>
      <c r="O9" s="1"/>
    </row>
    <row r="10" spans="1:15" ht="48" customHeight="1">
      <c r="A10" s="1"/>
      <c r="B10" s="61"/>
      <c r="C10" s="61"/>
      <c r="D10" s="216"/>
      <c r="E10" s="216"/>
      <c r="F10" s="211"/>
      <c r="G10" s="211"/>
      <c r="H10" s="211"/>
      <c r="I10" s="211"/>
      <c r="J10" s="211"/>
      <c r="K10" s="211"/>
      <c r="L10" s="211"/>
      <c r="M10" s="11"/>
      <c r="N10" s="1"/>
      <c r="O10" s="1"/>
    </row>
    <row r="11" spans="1:15" ht="18" customHeight="1">
      <c r="A11" s="1"/>
      <c r="B11" s="61"/>
      <c r="C11" s="61"/>
      <c r="D11" s="62"/>
      <c r="E11" s="62" t="s">
        <v>108</v>
      </c>
      <c r="F11" s="212" t="s">
        <v>14</v>
      </c>
      <c r="G11" s="213"/>
      <c r="H11" s="213"/>
      <c r="I11" s="213"/>
      <c r="J11" s="213"/>
      <c r="K11" s="213"/>
      <c r="L11" s="213"/>
      <c r="M11" s="63"/>
      <c r="N11" s="1"/>
      <c r="O11" s="1"/>
    </row>
    <row r="12" spans="1:15" ht="18" customHeight="1">
      <c r="A12" s="1"/>
      <c r="B12" s="61"/>
      <c r="C12" s="61" t="s">
        <v>16</v>
      </c>
      <c r="D12" s="227" t="s">
        <v>17</v>
      </c>
      <c r="E12" s="228"/>
      <c r="F12" s="228"/>
      <c r="G12" s="228"/>
      <c r="H12" s="228"/>
      <c r="I12" s="228"/>
      <c r="J12" s="228"/>
      <c r="K12" s="228"/>
      <c r="L12" s="63"/>
      <c r="M12" s="63"/>
      <c r="N12" s="1"/>
      <c r="O12" s="1"/>
    </row>
    <row r="13" spans="1:110" ht="19.5" customHeight="1">
      <c r="A13" s="1"/>
      <c r="B13" s="63"/>
      <c r="C13" s="226" t="s">
        <v>133</v>
      </c>
      <c r="D13" s="226"/>
      <c r="E13" s="226"/>
      <c r="F13" s="226"/>
      <c r="G13" s="226"/>
      <c r="H13" s="226"/>
      <c r="I13" s="226"/>
      <c r="J13" s="226"/>
      <c r="K13" s="226"/>
      <c r="L13" s="226"/>
      <c r="M13" s="6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63"/>
      <c r="C14" s="65" t="s">
        <v>18</v>
      </c>
      <c r="D14" s="226" t="s">
        <v>19</v>
      </c>
      <c r="E14" s="226"/>
      <c r="F14" s="226"/>
      <c r="G14" s="226"/>
      <c r="H14" s="226"/>
      <c r="I14" s="226"/>
      <c r="J14" s="226"/>
      <c r="K14" s="226"/>
      <c r="L14" s="226"/>
      <c r="M14" s="226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1"/>
      <c r="C15" s="61" t="s">
        <v>20</v>
      </c>
      <c r="D15" s="11" t="s">
        <v>21</v>
      </c>
      <c r="E15" s="63"/>
      <c r="F15" s="63"/>
      <c r="G15" s="63"/>
      <c r="H15" s="63"/>
      <c r="I15" s="63"/>
      <c r="J15" s="63"/>
      <c r="K15" s="63"/>
      <c r="L15" s="63"/>
      <c r="M15" s="61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6" t="s">
        <v>5</v>
      </c>
      <c r="M16" s="1"/>
      <c r="N16" s="1"/>
      <c r="O16" s="1"/>
    </row>
    <row r="17" spans="1:15" ht="13.5" customHeight="1">
      <c r="A17" s="1"/>
      <c r="B17" s="221" t="s">
        <v>22</v>
      </c>
      <c r="C17" s="221" t="s">
        <v>23</v>
      </c>
      <c r="D17" s="220" t="s">
        <v>24</v>
      </c>
      <c r="E17" s="220"/>
      <c r="F17" s="220"/>
      <c r="G17" s="220" t="s">
        <v>25</v>
      </c>
      <c r="H17" s="220"/>
      <c r="I17" s="220"/>
      <c r="J17" s="220" t="s">
        <v>26</v>
      </c>
      <c r="K17" s="220"/>
      <c r="L17" s="220"/>
      <c r="M17" s="1"/>
      <c r="O17" s="1"/>
    </row>
    <row r="18" spans="1:15" ht="31.5" customHeight="1">
      <c r="A18" s="1"/>
      <c r="B18" s="221"/>
      <c r="C18" s="221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84">
        <v>1</v>
      </c>
      <c r="C19" s="84">
        <v>2</v>
      </c>
      <c r="D19" s="84">
        <v>3</v>
      </c>
      <c r="E19" s="84">
        <v>4</v>
      </c>
      <c r="F19" s="84">
        <v>5</v>
      </c>
      <c r="G19" s="84">
        <v>6</v>
      </c>
      <c r="H19" s="84">
        <v>7</v>
      </c>
      <c r="I19" s="84">
        <v>8</v>
      </c>
      <c r="J19" s="84">
        <v>9</v>
      </c>
      <c r="K19" s="84">
        <v>10</v>
      </c>
      <c r="L19" s="84">
        <v>11</v>
      </c>
      <c r="O19" s="1"/>
    </row>
    <row r="20" spans="1:15" ht="30" customHeight="1">
      <c r="A20" s="1"/>
      <c r="B20" s="12" t="s">
        <v>9</v>
      </c>
      <c r="C20" s="82" t="s">
        <v>27</v>
      </c>
      <c r="D20" s="15">
        <v>0</v>
      </c>
      <c r="E20" s="15">
        <f>E22</f>
        <v>2497.82247</v>
      </c>
      <c r="F20" s="15">
        <f>SUM(D20:E20)</f>
        <v>2497.82247</v>
      </c>
      <c r="G20" s="15">
        <v>0</v>
      </c>
      <c r="H20" s="15">
        <f>H22</f>
        <v>1072.69562</v>
      </c>
      <c r="I20" s="15">
        <f>SUM(G20:H20)</f>
        <v>1072.69562</v>
      </c>
      <c r="J20" s="15">
        <f>SUM(G20)-D20</f>
        <v>0</v>
      </c>
      <c r="K20" s="15">
        <f>SUM(H20)-E20</f>
        <v>-1425.12685</v>
      </c>
      <c r="L20" s="15">
        <f>SUM(J20:K20)</f>
        <v>-1425.12685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41.25" customHeight="1">
      <c r="A22" s="1"/>
      <c r="B22" s="14" t="s">
        <v>29</v>
      </c>
      <c r="C22" s="83" t="s">
        <v>134</v>
      </c>
      <c r="D22" s="15">
        <v>0</v>
      </c>
      <c r="E22" s="15">
        <v>2497.82247</v>
      </c>
      <c r="F22" s="15">
        <f>SUM(D22:E22)</f>
        <v>2497.82247</v>
      </c>
      <c r="G22" s="15">
        <v>0</v>
      </c>
      <c r="H22" s="15">
        <v>1072.69562</v>
      </c>
      <c r="I22" s="15">
        <f>SUM(G22:H22)</f>
        <v>1072.69562</v>
      </c>
      <c r="J22" s="15">
        <f>SUM(G22)-D22</f>
        <v>0</v>
      </c>
      <c r="K22" s="15">
        <f>SUM(H22)-E22</f>
        <v>-1425.12685</v>
      </c>
      <c r="L22" s="15">
        <f>SUM(J22:K22)</f>
        <v>-1425.12685</v>
      </c>
      <c r="O22" s="1"/>
    </row>
    <row r="23" spans="1:15" ht="53.25" customHeight="1" hidden="1">
      <c r="A23" s="1"/>
      <c r="B23" s="14"/>
      <c r="C23" s="83"/>
      <c r="D23" s="15"/>
      <c r="E23" s="15"/>
      <c r="F23" s="15"/>
      <c r="G23" s="15"/>
      <c r="H23" s="15"/>
      <c r="I23" s="15"/>
      <c r="J23" s="15"/>
      <c r="K23" s="15"/>
      <c r="L23" s="15"/>
      <c r="O23" s="1"/>
    </row>
    <row r="24" spans="1:15" ht="51.75" customHeight="1">
      <c r="A24" s="1"/>
      <c r="B24" s="217" t="s">
        <v>162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O24" s="1"/>
    </row>
  </sheetData>
  <sheetProtection/>
  <mergeCells count="19"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  <mergeCell ref="F7:L7"/>
    <mergeCell ref="F8:L8"/>
    <mergeCell ref="F9:L10"/>
    <mergeCell ref="F11:L11"/>
    <mergeCell ref="D9:D10"/>
    <mergeCell ref="B24:L24"/>
    <mergeCell ref="J17:L17"/>
    <mergeCell ref="C17:C18"/>
    <mergeCell ref="G17:I17"/>
  </mergeCells>
  <printOptions/>
  <pageMargins left="0" right="0" top="0" bottom="0" header="0" footer="0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G24" sqref="A1:G24"/>
    </sheetView>
  </sheetViews>
  <sheetFormatPr defaultColWidth="9.140625" defaultRowHeight="12.75"/>
  <cols>
    <col min="1" max="1" width="9.140625" style="76" customWidth="1"/>
    <col min="2" max="2" width="28.57421875" style="76" customWidth="1"/>
    <col min="3" max="3" width="16.7109375" style="76" customWidth="1"/>
    <col min="4" max="4" width="15.421875" style="76" customWidth="1"/>
    <col min="5" max="5" width="16.7109375" style="76" customWidth="1"/>
    <col min="6" max="16384" width="9.140625" style="76" customWidth="1"/>
  </cols>
  <sheetData>
    <row r="2" spans="1:5" ht="12.75">
      <c r="A2" s="73" t="s">
        <v>110</v>
      </c>
      <c r="B2" s="74" t="s">
        <v>31</v>
      </c>
      <c r="C2" s="75"/>
      <c r="D2" s="75"/>
      <c r="E2" s="75"/>
    </row>
    <row r="4" ht="12.75">
      <c r="E4" s="77" t="s">
        <v>5</v>
      </c>
    </row>
    <row r="5" spans="1:5" ht="12.75" customHeight="1">
      <c r="A5" s="235" t="s">
        <v>22</v>
      </c>
      <c r="B5" s="235" t="s">
        <v>23</v>
      </c>
      <c r="C5" s="236" t="s">
        <v>24</v>
      </c>
      <c r="D5" s="236" t="s">
        <v>25</v>
      </c>
      <c r="E5" s="236" t="s">
        <v>26</v>
      </c>
    </row>
    <row r="6" spans="1:5" ht="12.75">
      <c r="A6" s="235"/>
      <c r="B6" s="235"/>
      <c r="C6" s="237"/>
      <c r="D6" s="237"/>
      <c r="E6" s="237"/>
    </row>
    <row r="7" spans="1:5" ht="12.75">
      <c r="A7" s="78" t="s">
        <v>9</v>
      </c>
      <c r="B7" s="78" t="s">
        <v>32</v>
      </c>
      <c r="C7" s="79">
        <v>0</v>
      </c>
      <c r="D7" s="79"/>
      <c r="E7" s="79"/>
    </row>
    <row r="8" spans="1:5" ht="12.75">
      <c r="A8" s="79"/>
      <c r="B8" s="78" t="s">
        <v>33</v>
      </c>
      <c r="C8" s="79"/>
      <c r="D8" s="79"/>
      <c r="E8" s="79"/>
    </row>
    <row r="9" spans="1:5" ht="12.75">
      <c r="A9" s="78" t="s">
        <v>29</v>
      </c>
      <c r="B9" s="78" t="s">
        <v>34</v>
      </c>
      <c r="C9" s="79">
        <v>0</v>
      </c>
      <c r="D9" s="79"/>
      <c r="E9" s="79"/>
    </row>
    <row r="10" spans="1:5" ht="12.75">
      <c r="A10" s="78" t="s">
        <v>30</v>
      </c>
      <c r="B10" s="78" t="s">
        <v>35</v>
      </c>
      <c r="C10" s="79">
        <f>'5.1.'!E22</f>
        <v>2497.82247</v>
      </c>
      <c r="D10" s="79">
        <f>'5.1.'!H22</f>
        <v>1072.69562</v>
      </c>
      <c r="E10" s="79">
        <v>0</v>
      </c>
    </row>
    <row r="11" spans="1:5" ht="29.25" customHeight="1">
      <c r="A11" s="232" t="s">
        <v>111</v>
      </c>
      <c r="B11" s="233"/>
      <c r="C11" s="233"/>
      <c r="D11" s="233"/>
      <c r="E11" s="234"/>
    </row>
    <row r="12" spans="1:5" ht="12.75">
      <c r="A12" s="78" t="s">
        <v>11</v>
      </c>
      <c r="B12" s="78" t="s">
        <v>36</v>
      </c>
      <c r="C12" s="79">
        <f>C14</f>
        <v>0</v>
      </c>
      <c r="D12" s="79">
        <f>D14</f>
        <v>0</v>
      </c>
      <c r="E12" s="79">
        <f aca="true" t="shared" si="0" ref="E12:E17">SUM(D12)-C12</f>
        <v>0</v>
      </c>
    </row>
    <row r="13" spans="1:5" ht="12.75">
      <c r="A13" s="79"/>
      <c r="B13" s="78" t="s">
        <v>33</v>
      </c>
      <c r="C13" s="79"/>
      <c r="D13" s="79"/>
      <c r="E13" s="79">
        <f t="shared" si="0"/>
        <v>0</v>
      </c>
    </row>
    <row r="14" spans="1:5" ht="12.75">
      <c r="A14" s="80" t="s">
        <v>43</v>
      </c>
      <c r="B14" s="78" t="s">
        <v>48</v>
      </c>
      <c r="C14" s="79">
        <v>0</v>
      </c>
      <c r="D14" s="79">
        <v>0</v>
      </c>
      <c r="E14" s="79">
        <f t="shared" si="0"/>
        <v>0</v>
      </c>
    </row>
    <row r="15" spans="1:5" ht="12.75">
      <c r="A15" s="80" t="s">
        <v>42</v>
      </c>
      <c r="B15" s="78" t="s">
        <v>37</v>
      </c>
      <c r="C15" s="79">
        <v>0</v>
      </c>
      <c r="D15" s="79">
        <v>0</v>
      </c>
      <c r="E15" s="79">
        <f t="shared" si="0"/>
        <v>0</v>
      </c>
    </row>
    <row r="16" spans="1:5" ht="12.75">
      <c r="A16" s="80" t="s">
        <v>41</v>
      </c>
      <c r="B16" s="78" t="s">
        <v>38</v>
      </c>
      <c r="C16" s="79">
        <v>0</v>
      </c>
      <c r="D16" s="79">
        <v>0</v>
      </c>
      <c r="E16" s="79">
        <f t="shared" si="0"/>
        <v>0</v>
      </c>
    </row>
    <row r="17" spans="1:5" ht="12.75">
      <c r="A17" s="78" t="s">
        <v>40</v>
      </c>
      <c r="B17" s="78" t="s">
        <v>39</v>
      </c>
      <c r="C17" s="79">
        <v>0</v>
      </c>
      <c r="D17" s="79">
        <v>0</v>
      </c>
      <c r="E17" s="79">
        <f t="shared" si="0"/>
        <v>0</v>
      </c>
    </row>
    <row r="18" spans="1:5" ht="24.75" customHeight="1">
      <c r="A18" s="229" t="s">
        <v>118</v>
      </c>
      <c r="B18" s="230"/>
      <c r="C18" s="230"/>
      <c r="D18" s="230"/>
      <c r="E18" s="231"/>
    </row>
    <row r="19" spans="1:5" ht="12.75">
      <c r="A19" s="78" t="s">
        <v>13</v>
      </c>
      <c r="B19" s="78" t="s">
        <v>44</v>
      </c>
      <c r="C19" s="79">
        <v>0</v>
      </c>
      <c r="D19" s="79"/>
      <c r="E19" s="79"/>
    </row>
    <row r="20" spans="1:5" ht="12.75">
      <c r="A20" s="79"/>
      <c r="B20" s="78" t="s">
        <v>33</v>
      </c>
      <c r="C20" s="79"/>
      <c r="D20" s="79"/>
      <c r="E20" s="79"/>
    </row>
    <row r="21" spans="1:5" ht="12.75">
      <c r="A21" s="80" t="s">
        <v>46</v>
      </c>
      <c r="B21" s="78" t="s">
        <v>34</v>
      </c>
      <c r="C21" s="81">
        <v>0</v>
      </c>
      <c r="D21" s="79"/>
      <c r="E21" s="79"/>
    </row>
    <row r="22" spans="1:5" ht="12.75">
      <c r="A22" s="78" t="s">
        <v>47</v>
      </c>
      <c r="B22" s="78" t="s">
        <v>45</v>
      </c>
      <c r="C22" s="79">
        <v>0</v>
      </c>
      <c r="D22" s="79"/>
      <c r="E22" s="79"/>
    </row>
    <row r="23" spans="1:5" ht="27.75" customHeight="1">
      <c r="A23" s="232" t="s">
        <v>112</v>
      </c>
      <c r="B23" s="233"/>
      <c r="C23" s="233"/>
      <c r="D23" s="233"/>
      <c r="E23" s="234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tabSelected="1" zoomScale="82" zoomScaleNormal="82" zoomScalePageLayoutView="0" workbookViewId="0" topLeftCell="B60">
      <selection activeCell="B2" sqref="B2:Q83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3.140625" style="0" customWidth="1"/>
    <col min="7" max="7" width="12.8515625" style="0" customWidth="1"/>
    <col min="8" max="8" width="13.8515625" style="0" customWidth="1"/>
    <col min="9" max="9" width="15.140625" style="0" customWidth="1"/>
    <col min="10" max="10" width="11.140625" style="0" customWidth="1"/>
    <col min="11" max="12" width="8.8515625" style="0" hidden="1" customWidth="1"/>
    <col min="13" max="13" width="15.4218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2"/>
      <c r="D1" s="32"/>
      <c r="E1" s="32"/>
      <c r="F1" s="32"/>
      <c r="G1" s="31"/>
      <c r="H1" s="31"/>
      <c r="I1" s="31"/>
      <c r="J1" s="31"/>
      <c r="K1" s="1"/>
    </row>
    <row r="2" spans="1:14" ht="13.5" customHeight="1">
      <c r="A2" s="1"/>
      <c r="B2" s="1"/>
      <c r="C2" s="280" t="s">
        <v>60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7" ht="17.25" customHeight="1">
      <c r="A3" s="1"/>
      <c r="B3" s="1"/>
      <c r="K3" s="1"/>
      <c r="Q3" s="53" t="s">
        <v>61</v>
      </c>
    </row>
    <row r="4" spans="1:19" ht="25.5" customHeight="1">
      <c r="A4" s="1"/>
      <c r="B4" s="1"/>
      <c r="C4" s="30" t="s">
        <v>59</v>
      </c>
      <c r="D4" s="265" t="s">
        <v>23</v>
      </c>
      <c r="E4" s="265"/>
      <c r="F4" s="265"/>
      <c r="G4" s="271" t="s">
        <v>68</v>
      </c>
      <c r="H4" s="272"/>
      <c r="I4" s="273"/>
      <c r="J4" s="269" t="s">
        <v>25</v>
      </c>
      <c r="K4" s="270"/>
      <c r="L4" s="270"/>
      <c r="M4" s="270"/>
      <c r="N4" s="270"/>
      <c r="O4" s="269" t="s">
        <v>26</v>
      </c>
      <c r="P4" s="270"/>
      <c r="Q4" s="270"/>
      <c r="R4" s="38"/>
      <c r="S4" s="38"/>
    </row>
    <row r="5" spans="1:17" ht="25.5" customHeight="1">
      <c r="A5" s="1"/>
      <c r="B5" s="1"/>
      <c r="C5" s="30"/>
      <c r="D5" s="265"/>
      <c r="E5" s="265"/>
      <c r="F5" s="265"/>
      <c r="G5" s="29" t="s">
        <v>2</v>
      </c>
      <c r="H5" s="29" t="s">
        <v>58</v>
      </c>
      <c r="I5" s="29" t="s">
        <v>4</v>
      </c>
      <c r="J5" s="28" t="s">
        <v>2</v>
      </c>
      <c r="K5" s="28" t="s">
        <v>58</v>
      </c>
      <c r="L5" s="28" t="s">
        <v>57</v>
      </c>
      <c r="M5" s="28" t="s">
        <v>3</v>
      </c>
      <c r="N5" s="28" t="s">
        <v>4</v>
      </c>
      <c r="O5" s="27" t="s">
        <v>2</v>
      </c>
      <c r="P5" s="27" t="s">
        <v>58</v>
      </c>
      <c r="Q5" s="26" t="s">
        <v>4</v>
      </c>
    </row>
    <row r="6" spans="3:17" ht="13.5" customHeight="1">
      <c r="C6" s="25" t="s">
        <v>54</v>
      </c>
      <c r="D6" s="266">
        <v>2</v>
      </c>
      <c r="E6" s="267"/>
      <c r="F6" s="268"/>
      <c r="G6" s="24">
        <v>3</v>
      </c>
      <c r="H6" s="24">
        <v>4</v>
      </c>
      <c r="I6" s="24">
        <v>5</v>
      </c>
      <c r="J6" s="24">
        <v>6</v>
      </c>
      <c r="K6" s="24" t="s">
        <v>56</v>
      </c>
      <c r="L6" s="24" t="s">
        <v>55</v>
      </c>
      <c r="M6" s="24">
        <v>7</v>
      </c>
      <c r="N6" s="24">
        <v>8</v>
      </c>
      <c r="O6" s="22">
        <v>9</v>
      </c>
      <c r="P6" s="22">
        <v>10</v>
      </c>
      <c r="Q6" s="22">
        <v>11</v>
      </c>
    </row>
    <row r="7" spans="3:17" ht="13.5" customHeight="1" thickBot="1">
      <c r="C7" s="284" t="s">
        <v>63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6"/>
    </row>
    <row r="8" spans="3:17" ht="17.25" customHeight="1" thickBot="1">
      <c r="C8" s="253" t="s">
        <v>134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5"/>
    </row>
    <row r="9" spans="1:17" ht="13.5" customHeight="1">
      <c r="A9" s="1"/>
      <c r="B9" s="1"/>
      <c r="C9" s="36" t="s">
        <v>54</v>
      </c>
      <c r="D9" s="281" t="s">
        <v>53</v>
      </c>
      <c r="E9" s="282"/>
      <c r="F9" s="283"/>
      <c r="G9" s="57"/>
      <c r="H9" s="58"/>
      <c r="I9" s="106" t="s">
        <v>49</v>
      </c>
      <c r="J9" s="107"/>
      <c r="K9" s="107"/>
      <c r="L9" s="107"/>
      <c r="M9" s="107"/>
      <c r="N9" s="107"/>
      <c r="O9" s="108"/>
      <c r="P9" s="108"/>
      <c r="Q9" s="108"/>
    </row>
    <row r="10" spans="1:20" ht="72" customHeight="1">
      <c r="A10" s="1"/>
      <c r="B10" s="1"/>
      <c r="C10" s="120"/>
      <c r="D10" s="247" t="s">
        <v>135</v>
      </c>
      <c r="E10" s="248"/>
      <c r="F10" s="249"/>
      <c r="G10" s="85"/>
      <c r="H10" s="178">
        <v>2497.82247</v>
      </c>
      <c r="I10" s="179">
        <f>H10</f>
        <v>2497.82247</v>
      </c>
      <c r="J10" s="179"/>
      <c r="K10" s="180"/>
      <c r="L10" s="180"/>
      <c r="M10" s="143">
        <v>1072.69562</v>
      </c>
      <c r="N10" s="179">
        <f>M10</f>
        <v>1072.69562</v>
      </c>
      <c r="O10" s="180"/>
      <c r="P10" s="133">
        <f aca="true" t="shared" si="0" ref="P10:P15">M10-H10</f>
        <v>-1425.12685</v>
      </c>
      <c r="Q10" s="180">
        <f aca="true" t="shared" si="1" ref="Q10:Q15">SUM(O10:P10)</f>
        <v>-1425.12685</v>
      </c>
      <c r="T10" s="181"/>
    </row>
    <row r="11" spans="1:17" ht="54.75" customHeight="1">
      <c r="A11" s="1"/>
      <c r="B11" s="1"/>
      <c r="C11" s="120"/>
      <c r="D11" s="247" t="s">
        <v>136</v>
      </c>
      <c r="E11" s="248"/>
      <c r="F11" s="249"/>
      <c r="G11" s="85"/>
      <c r="H11" s="178">
        <v>615.30995</v>
      </c>
      <c r="I11" s="179">
        <f aca="true" t="shared" si="2" ref="I11:I24">H11</f>
        <v>615.30995</v>
      </c>
      <c r="J11" s="179"/>
      <c r="K11" s="180"/>
      <c r="L11" s="180"/>
      <c r="M11" s="143">
        <v>512.20995</v>
      </c>
      <c r="N11" s="179">
        <f aca="true" t="shared" si="3" ref="N11:N21">M11</f>
        <v>512.20995</v>
      </c>
      <c r="O11" s="180"/>
      <c r="P11" s="180">
        <f t="shared" si="0"/>
        <v>-103.09999999999991</v>
      </c>
      <c r="Q11" s="180">
        <f>SUM(O11:P11)</f>
        <v>-103.09999999999991</v>
      </c>
    </row>
    <row r="12" spans="1:21" ht="51.75" customHeight="1" hidden="1">
      <c r="A12" s="1"/>
      <c r="B12" s="1"/>
      <c r="C12" s="120"/>
      <c r="D12" s="277" t="s">
        <v>137</v>
      </c>
      <c r="E12" s="278"/>
      <c r="F12" s="279"/>
      <c r="G12" s="85"/>
      <c r="H12" s="171"/>
      <c r="I12" s="132"/>
      <c r="J12" s="132"/>
      <c r="K12" s="133"/>
      <c r="L12" s="133"/>
      <c r="M12" s="143"/>
      <c r="N12" s="132"/>
      <c r="O12" s="133"/>
      <c r="P12" s="133"/>
      <c r="Q12" s="133"/>
      <c r="U12" s="141"/>
    </row>
    <row r="13" spans="1:21" ht="30" customHeight="1">
      <c r="A13" s="1"/>
      <c r="B13" s="1"/>
      <c r="C13" s="120"/>
      <c r="D13" s="247" t="s">
        <v>138</v>
      </c>
      <c r="E13" s="248"/>
      <c r="F13" s="249"/>
      <c r="G13" s="85"/>
      <c r="H13" s="182">
        <v>160</v>
      </c>
      <c r="I13" s="183">
        <f t="shared" si="2"/>
        <v>160</v>
      </c>
      <c r="J13" s="183"/>
      <c r="K13" s="184"/>
      <c r="L13" s="184"/>
      <c r="M13" s="185">
        <v>86.9</v>
      </c>
      <c r="N13" s="183">
        <f t="shared" si="3"/>
        <v>86.9</v>
      </c>
      <c r="O13" s="184"/>
      <c r="P13" s="184">
        <f t="shared" si="0"/>
        <v>-73.1</v>
      </c>
      <c r="Q13" s="184">
        <f t="shared" si="1"/>
        <v>-73.1</v>
      </c>
      <c r="U13" s="142"/>
    </row>
    <row r="14" spans="1:21" ht="42.75" customHeight="1">
      <c r="A14" s="1"/>
      <c r="B14" s="1"/>
      <c r="C14" s="120"/>
      <c r="D14" s="247" t="s">
        <v>139</v>
      </c>
      <c r="E14" s="248"/>
      <c r="F14" s="249"/>
      <c r="G14" s="85"/>
      <c r="H14" s="171">
        <v>395.30995</v>
      </c>
      <c r="I14" s="132">
        <f t="shared" si="2"/>
        <v>395.30995</v>
      </c>
      <c r="J14" s="132"/>
      <c r="K14" s="133"/>
      <c r="L14" s="133"/>
      <c r="M14" s="143">
        <v>395.30995</v>
      </c>
      <c r="N14" s="132">
        <f t="shared" si="3"/>
        <v>395.30995</v>
      </c>
      <c r="O14" s="133"/>
      <c r="P14" s="133">
        <f t="shared" si="0"/>
        <v>0</v>
      </c>
      <c r="Q14" s="133">
        <f t="shared" si="1"/>
        <v>0</v>
      </c>
      <c r="U14" s="142"/>
    </row>
    <row r="15" spans="1:21" ht="33.75" customHeight="1">
      <c r="A15" s="1"/>
      <c r="B15" s="1"/>
      <c r="C15" s="120"/>
      <c r="D15" s="247" t="s">
        <v>140</v>
      </c>
      <c r="E15" s="248"/>
      <c r="F15" s="249"/>
      <c r="G15" s="85"/>
      <c r="H15" s="171">
        <v>60</v>
      </c>
      <c r="I15" s="132">
        <f t="shared" si="2"/>
        <v>60</v>
      </c>
      <c r="J15" s="132"/>
      <c r="K15" s="133"/>
      <c r="L15" s="133"/>
      <c r="M15" s="144">
        <v>30</v>
      </c>
      <c r="N15" s="132">
        <f t="shared" si="3"/>
        <v>30</v>
      </c>
      <c r="O15" s="133"/>
      <c r="P15" s="133">
        <f t="shared" si="0"/>
        <v>-30</v>
      </c>
      <c r="Q15" s="133">
        <f t="shared" si="1"/>
        <v>-30</v>
      </c>
      <c r="U15" s="142"/>
    </row>
    <row r="16" spans="1:21" ht="36" customHeight="1">
      <c r="A16" s="1"/>
      <c r="C16" s="120"/>
      <c r="D16" s="247" t="s">
        <v>141</v>
      </c>
      <c r="E16" s="248"/>
      <c r="F16" s="249"/>
      <c r="G16" s="85"/>
      <c r="H16" s="171">
        <v>10</v>
      </c>
      <c r="I16" s="132">
        <f t="shared" si="2"/>
        <v>10</v>
      </c>
      <c r="J16" s="132"/>
      <c r="K16" s="133"/>
      <c r="L16" s="133"/>
      <c r="M16" s="144">
        <v>10</v>
      </c>
      <c r="N16" s="132">
        <f t="shared" si="3"/>
        <v>10</v>
      </c>
      <c r="O16" s="133"/>
      <c r="P16" s="133">
        <f aca="true" t="shared" si="4" ref="P16:P25">M16-H16</f>
        <v>0</v>
      </c>
      <c r="Q16" s="133">
        <f>SUM(O16:P16)</f>
        <v>0</v>
      </c>
      <c r="U16" s="142"/>
    </row>
    <row r="17" spans="1:21" ht="34.5" customHeight="1">
      <c r="A17" s="1"/>
      <c r="C17" s="120"/>
      <c r="D17" s="247" t="s">
        <v>142</v>
      </c>
      <c r="E17" s="248"/>
      <c r="F17" s="249"/>
      <c r="G17" s="119"/>
      <c r="H17" s="186">
        <v>1</v>
      </c>
      <c r="I17" s="132">
        <f t="shared" si="2"/>
        <v>1</v>
      </c>
      <c r="J17" s="132"/>
      <c r="K17" s="133"/>
      <c r="L17" s="133"/>
      <c r="M17" s="187">
        <v>1</v>
      </c>
      <c r="N17" s="132">
        <f t="shared" si="3"/>
        <v>1</v>
      </c>
      <c r="O17" s="133"/>
      <c r="P17" s="133">
        <f t="shared" si="4"/>
        <v>0</v>
      </c>
      <c r="Q17" s="133">
        <f>SUM(O17:P17)</f>
        <v>0</v>
      </c>
      <c r="U17" s="142"/>
    </row>
    <row r="18" spans="1:21" ht="27" customHeight="1" hidden="1">
      <c r="A18" s="1"/>
      <c r="C18" s="120"/>
      <c r="D18" s="277" t="s">
        <v>143</v>
      </c>
      <c r="E18" s="278"/>
      <c r="F18" s="279"/>
      <c r="G18" s="119"/>
      <c r="H18" s="172">
        <v>5</v>
      </c>
      <c r="I18" s="132">
        <f t="shared" si="2"/>
        <v>5</v>
      </c>
      <c r="J18" s="134"/>
      <c r="K18" s="135"/>
      <c r="L18" s="135"/>
      <c r="M18" s="144">
        <v>5</v>
      </c>
      <c r="N18" s="132">
        <f t="shared" si="3"/>
        <v>5</v>
      </c>
      <c r="O18" s="133"/>
      <c r="P18" s="133">
        <f t="shared" si="4"/>
        <v>0</v>
      </c>
      <c r="Q18" s="133">
        <f>SUM(O18:P18)</f>
        <v>0</v>
      </c>
      <c r="U18" s="142"/>
    </row>
    <row r="19" spans="1:22" ht="27.75" customHeight="1">
      <c r="A19" s="1"/>
      <c r="C19" s="120"/>
      <c r="D19" s="247" t="s">
        <v>144</v>
      </c>
      <c r="E19" s="248"/>
      <c r="F19" s="249"/>
      <c r="G19" s="93"/>
      <c r="H19" s="171">
        <v>10</v>
      </c>
      <c r="I19" s="132">
        <f t="shared" si="2"/>
        <v>10</v>
      </c>
      <c r="J19" s="132"/>
      <c r="K19" s="133"/>
      <c r="L19" s="133"/>
      <c r="M19" s="144">
        <v>10</v>
      </c>
      <c r="N19" s="132">
        <f t="shared" si="3"/>
        <v>10</v>
      </c>
      <c r="O19" s="133"/>
      <c r="P19" s="133">
        <f t="shared" si="4"/>
        <v>0</v>
      </c>
      <c r="Q19" s="133">
        <f>SUM(O19:P19)</f>
        <v>0</v>
      </c>
      <c r="U19" s="142"/>
      <c r="V19" s="37"/>
    </row>
    <row r="20" spans="1:22" ht="27" customHeight="1">
      <c r="A20" s="1"/>
      <c r="C20" s="120"/>
      <c r="D20" s="247" t="s">
        <v>145</v>
      </c>
      <c r="E20" s="248"/>
      <c r="F20" s="249"/>
      <c r="G20" s="93"/>
      <c r="H20" s="171">
        <v>500</v>
      </c>
      <c r="I20" s="132">
        <f t="shared" si="2"/>
        <v>500</v>
      </c>
      <c r="J20" s="132"/>
      <c r="K20" s="133"/>
      <c r="L20" s="133"/>
      <c r="M20" s="144">
        <v>500</v>
      </c>
      <c r="N20" s="132">
        <f t="shared" si="3"/>
        <v>500</v>
      </c>
      <c r="O20" s="133"/>
      <c r="P20" s="133">
        <f t="shared" si="4"/>
        <v>0</v>
      </c>
      <c r="Q20" s="133">
        <v>0</v>
      </c>
      <c r="U20" s="142"/>
      <c r="V20" s="37"/>
    </row>
    <row r="21" spans="1:22" ht="23.25" customHeight="1">
      <c r="A21" s="1"/>
      <c r="C21" s="120"/>
      <c r="D21" s="247" t="s">
        <v>126</v>
      </c>
      <c r="E21" s="248"/>
      <c r="F21" s="249"/>
      <c r="G21" s="93"/>
      <c r="H21" s="171">
        <v>380</v>
      </c>
      <c r="I21" s="132">
        <f t="shared" si="2"/>
        <v>380</v>
      </c>
      <c r="J21" s="132"/>
      <c r="K21" s="133"/>
      <c r="L21" s="133"/>
      <c r="M21" s="144">
        <v>380</v>
      </c>
      <c r="N21" s="132">
        <f t="shared" si="3"/>
        <v>380</v>
      </c>
      <c r="O21" s="133"/>
      <c r="P21" s="133">
        <f t="shared" si="4"/>
        <v>0</v>
      </c>
      <c r="Q21" s="133">
        <v>0</v>
      </c>
      <c r="U21" s="170"/>
      <c r="V21" s="37"/>
    </row>
    <row r="22" spans="1:22" ht="29.25" customHeight="1">
      <c r="A22" s="1"/>
      <c r="B22" s="1"/>
      <c r="C22" s="20"/>
      <c r="D22" s="274" t="s">
        <v>163</v>
      </c>
      <c r="E22" s="275"/>
      <c r="F22" s="276"/>
      <c r="G22" s="93"/>
      <c r="H22" s="190">
        <v>95</v>
      </c>
      <c r="I22" s="190">
        <f t="shared" si="2"/>
        <v>95</v>
      </c>
      <c r="J22" s="190"/>
      <c r="K22" s="191"/>
      <c r="L22" s="191"/>
      <c r="M22" s="191">
        <v>95</v>
      </c>
      <c r="N22" s="190">
        <v>95</v>
      </c>
      <c r="O22" s="191"/>
      <c r="P22" s="191">
        <f t="shared" si="4"/>
        <v>0</v>
      </c>
      <c r="Q22" s="191">
        <v>0</v>
      </c>
      <c r="U22" s="116"/>
      <c r="V22" s="37"/>
    </row>
    <row r="23" spans="1:22" ht="49.5" customHeight="1">
      <c r="A23" s="1"/>
      <c r="B23" s="1"/>
      <c r="C23" s="20"/>
      <c r="D23" s="274" t="s">
        <v>164</v>
      </c>
      <c r="E23" s="275"/>
      <c r="F23" s="276"/>
      <c r="G23" s="93"/>
      <c r="H23" s="190">
        <v>1100</v>
      </c>
      <c r="I23" s="190">
        <f t="shared" si="2"/>
        <v>1100</v>
      </c>
      <c r="J23" s="190"/>
      <c r="K23" s="191"/>
      <c r="L23" s="191"/>
      <c r="M23" s="191">
        <v>68.93747</v>
      </c>
      <c r="N23" s="190">
        <f>M23</f>
        <v>68.93747</v>
      </c>
      <c r="O23" s="191"/>
      <c r="P23" s="191">
        <f t="shared" si="4"/>
        <v>-1031.06253</v>
      </c>
      <c r="Q23" s="191">
        <f>P23</f>
        <v>-1031.06253</v>
      </c>
      <c r="U23" s="116"/>
      <c r="V23" s="37"/>
    </row>
    <row r="24" spans="1:22" ht="25.5" customHeight="1">
      <c r="A24" s="1"/>
      <c r="B24" s="1"/>
      <c r="C24" s="20"/>
      <c r="D24" s="274" t="s">
        <v>165</v>
      </c>
      <c r="E24" s="275"/>
      <c r="F24" s="276"/>
      <c r="G24" s="93"/>
      <c r="H24" s="93">
        <v>500</v>
      </c>
      <c r="I24" s="93">
        <f t="shared" si="2"/>
        <v>500</v>
      </c>
      <c r="J24" s="93"/>
      <c r="K24" s="96"/>
      <c r="L24" s="96"/>
      <c r="M24" s="96">
        <v>500</v>
      </c>
      <c r="N24" s="93">
        <v>500</v>
      </c>
      <c r="O24" s="96"/>
      <c r="P24" s="96">
        <f t="shared" si="4"/>
        <v>0</v>
      </c>
      <c r="Q24" s="96">
        <f>P24</f>
        <v>0</v>
      </c>
      <c r="U24" s="116"/>
      <c r="V24" s="37"/>
    </row>
    <row r="25" spans="1:22" ht="63" customHeight="1">
      <c r="A25" s="1"/>
      <c r="B25" s="1"/>
      <c r="C25" s="20"/>
      <c r="D25" s="274" t="s">
        <v>166</v>
      </c>
      <c r="E25" s="275"/>
      <c r="F25" s="276"/>
      <c r="G25" s="93"/>
      <c r="H25" s="188">
        <v>491.6682</v>
      </c>
      <c r="I25" s="188">
        <f>H25</f>
        <v>491.6682</v>
      </c>
      <c r="J25" s="188"/>
      <c r="K25" s="189"/>
      <c r="L25" s="189"/>
      <c r="M25" s="189">
        <v>491.5482</v>
      </c>
      <c r="N25" s="188">
        <f>M25</f>
        <v>491.5482</v>
      </c>
      <c r="O25" s="189"/>
      <c r="P25" s="189">
        <f t="shared" si="4"/>
        <v>-0.12000000000000455</v>
      </c>
      <c r="Q25" s="189">
        <f>P25</f>
        <v>-0.12000000000000455</v>
      </c>
      <c r="U25" s="37"/>
      <c r="V25" s="37"/>
    </row>
    <row r="26" spans="1:17" ht="29.25" customHeight="1">
      <c r="A26" s="1"/>
      <c r="B26" s="1"/>
      <c r="C26" s="20"/>
      <c r="D26" s="250" t="s">
        <v>167</v>
      </c>
      <c r="E26" s="250"/>
      <c r="F26" s="250"/>
      <c r="G26" s="93"/>
      <c r="H26" s="93">
        <v>120</v>
      </c>
      <c r="I26" s="93">
        <v>120</v>
      </c>
      <c r="J26" s="93"/>
      <c r="K26" s="96"/>
      <c r="L26" s="96"/>
      <c r="M26" s="96">
        <v>120</v>
      </c>
      <c r="N26" s="93">
        <v>120</v>
      </c>
      <c r="O26" s="96"/>
      <c r="P26" s="96">
        <v>0</v>
      </c>
      <c r="Q26" s="96">
        <v>0</v>
      </c>
    </row>
    <row r="27" spans="1:17" ht="21" customHeight="1">
      <c r="A27" s="1"/>
      <c r="B27" s="1"/>
      <c r="C27" s="20"/>
      <c r="D27" s="250" t="s">
        <v>168</v>
      </c>
      <c r="E27" s="250"/>
      <c r="F27" s="250"/>
      <c r="G27" s="93"/>
      <c r="H27" s="93">
        <v>4</v>
      </c>
      <c r="I27" s="93">
        <v>4</v>
      </c>
      <c r="J27" s="93"/>
      <c r="K27" s="96"/>
      <c r="L27" s="96"/>
      <c r="M27" s="96">
        <v>4</v>
      </c>
      <c r="N27" s="93">
        <v>4</v>
      </c>
      <c r="O27" s="96"/>
      <c r="P27" s="96">
        <v>0</v>
      </c>
      <c r="Q27" s="96">
        <v>0</v>
      </c>
    </row>
    <row r="28" spans="1:17" ht="61.5" customHeight="1">
      <c r="A28" s="1"/>
      <c r="B28" s="1"/>
      <c r="C28" s="20"/>
      <c r="D28" s="250" t="s">
        <v>169</v>
      </c>
      <c r="E28" s="250"/>
      <c r="F28" s="250"/>
      <c r="G28" s="93"/>
      <c r="H28" s="97">
        <v>95</v>
      </c>
      <c r="I28" s="97">
        <v>95</v>
      </c>
      <c r="J28" s="97"/>
      <c r="K28" s="99"/>
      <c r="L28" s="99"/>
      <c r="M28" s="99">
        <v>0</v>
      </c>
      <c r="N28" s="97">
        <v>0</v>
      </c>
      <c r="O28" s="99"/>
      <c r="P28" s="99">
        <f>M28-H28</f>
        <v>-95</v>
      </c>
      <c r="Q28" s="99">
        <f>P28</f>
        <v>-95</v>
      </c>
    </row>
    <row r="29" spans="1:17" ht="32.25" customHeight="1">
      <c r="A29" s="1"/>
      <c r="B29" s="1"/>
      <c r="C29" s="20"/>
      <c r="D29" s="250" t="s">
        <v>170</v>
      </c>
      <c r="E29" s="250"/>
      <c r="F29" s="250"/>
      <c r="G29" s="93"/>
      <c r="H29" s="93">
        <v>1</v>
      </c>
      <c r="I29" s="93">
        <v>1</v>
      </c>
      <c r="J29" s="93"/>
      <c r="K29" s="96"/>
      <c r="L29" s="96"/>
      <c r="M29" s="96">
        <v>1</v>
      </c>
      <c r="N29" s="93">
        <v>1</v>
      </c>
      <c r="O29" s="96"/>
      <c r="P29" s="99">
        <f>M29-H29</f>
        <v>0</v>
      </c>
      <c r="Q29" s="99">
        <f>P29</f>
        <v>0</v>
      </c>
    </row>
    <row r="30" spans="1:17" ht="58.5" customHeight="1">
      <c r="A30" s="1"/>
      <c r="B30" s="1"/>
      <c r="C30" s="20"/>
      <c r="D30" s="250" t="s">
        <v>171</v>
      </c>
      <c r="E30" s="250"/>
      <c r="F30" s="250"/>
      <c r="G30" s="93"/>
      <c r="H30" s="192">
        <v>195.84432</v>
      </c>
      <c r="I30" s="192">
        <f>H30</f>
        <v>195.84432</v>
      </c>
      <c r="J30" s="192"/>
      <c r="K30" s="193"/>
      <c r="L30" s="193"/>
      <c r="M30" s="193">
        <v>0</v>
      </c>
      <c r="N30" s="192">
        <v>0</v>
      </c>
      <c r="O30" s="193"/>
      <c r="P30" s="193">
        <f>M30-H30</f>
        <v>-195.84432</v>
      </c>
      <c r="Q30" s="193">
        <f>P30</f>
        <v>-195.84432</v>
      </c>
    </row>
    <row r="31" spans="1:17" ht="21.75" customHeight="1">
      <c r="A31" s="1"/>
      <c r="B31" s="1"/>
      <c r="C31" s="20"/>
      <c r="D31" s="250" t="s">
        <v>172</v>
      </c>
      <c r="E31" s="250"/>
      <c r="F31" s="250"/>
      <c r="G31" s="93"/>
      <c r="H31" s="93">
        <v>1</v>
      </c>
      <c r="I31" s="93">
        <v>1</v>
      </c>
      <c r="J31" s="93"/>
      <c r="K31" s="96"/>
      <c r="L31" s="96"/>
      <c r="M31" s="96">
        <v>1</v>
      </c>
      <c r="N31" s="93">
        <v>1</v>
      </c>
      <c r="O31" s="96"/>
      <c r="P31" s="96">
        <v>0</v>
      </c>
      <c r="Q31" s="96">
        <v>0</v>
      </c>
    </row>
    <row r="32" spans="1:17" ht="21.75" customHeight="1">
      <c r="A32" s="1"/>
      <c r="B32" s="1"/>
      <c r="C32" s="20"/>
      <c r="D32" s="287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</row>
    <row r="33" spans="1:17" ht="52.5" customHeight="1">
      <c r="A33" s="1"/>
      <c r="B33" s="1"/>
      <c r="C33" s="257" t="s">
        <v>173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9"/>
    </row>
    <row r="34" spans="1:17" ht="13.5" customHeight="1">
      <c r="A34" s="1"/>
      <c r="B34" s="1"/>
      <c r="C34" s="145" t="s">
        <v>52</v>
      </c>
      <c r="D34" s="289" t="s">
        <v>51</v>
      </c>
      <c r="E34" s="290"/>
      <c r="F34" s="290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2"/>
    </row>
    <row r="35" spans="1:17" ht="31.5" customHeight="1">
      <c r="A35" s="1"/>
      <c r="B35" s="1"/>
      <c r="C35" s="71"/>
      <c r="D35" s="297" t="s">
        <v>146</v>
      </c>
      <c r="E35" s="298"/>
      <c r="F35" s="299"/>
      <c r="G35" s="109"/>
      <c r="H35" s="173">
        <v>1</v>
      </c>
      <c r="I35" s="146">
        <f aca="true" t="shared" si="5" ref="I35:I40">H35</f>
        <v>1</v>
      </c>
      <c r="J35" s="241"/>
      <c r="K35" s="241"/>
      <c r="L35" s="21"/>
      <c r="M35" s="146">
        <v>1</v>
      </c>
      <c r="N35" s="146">
        <f aca="true" t="shared" si="6" ref="N35:N40">M35</f>
        <v>1</v>
      </c>
      <c r="O35" s="96"/>
      <c r="P35" s="95">
        <f aca="true" t="shared" si="7" ref="P35:P48">M35-H35</f>
        <v>0</v>
      </c>
      <c r="Q35" s="95">
        <f aca="true" t="shared" si="8" ref="Q35:Q40">P35</f>
        <v>0</v>
      </c>
    </row>
    <row r="36" spans="1:17" ht="21" customHeight="1">
      <c r="A36" s="1"/>
      <c r="B36" s="1"/>
      <c r="C36" s="71"/>
      <c r="D36" s="247" t="s">
        <v>147</v>
      </c>
      <c r="E36" s="248"/>
      <c r="F36" s="249"/>
      <c r="G36" s="109"/>
      <c r="H36" s="173">
        <v>10</v>
      </c>
      <c r="I36" s="146">
        <f t="shared" si="5"/>
        <v>10</v>
      </c>
      <c r="J36" s="241"/>
      <c r="K36" s="241"/>
      <c r="L36" s="21"/>
      <c r="M36" s="146">
        <v>10</v>
      </c>
      <c r="N36" s="146">
        <f t="shared" si="6"/>
        <v>10</v>
      </c>
      <c r="O36" s="96"/>
      <c r="P36" s="95">
        <f t="shared" si="7"/>
        <v>0</v>
      </c>
      <c r="Q36" s="95">
        <f t="shared" si="8"/>
        <v>0</v>
      </c>
    </row>
    <row r="37" spans="1:17" ht="26.25" customHeight="1" hidden="1">
      <c r="A37" s="1"/>
      <c r="B37" s="1"/>
      <c r="C37" s="71"/>
      <c r="D37" s="277" t="s">
        <v>148</v>
      </c>
      <c r="E37" s="278"/>
      <c r="F37" s="279"/>
      <c r="G37" s="109"/>
      <c r="H37" s="173">
        <v>5</v>
      </c>
      <c r="I37" s="146">
        <f t="shared" si="5"/>
        <v>5</v>
      </c>
      <c r="J37" s="241"/>
      <c r="K37" s="241"/>
      <c r="L37" s="21"/>
      <c r="M37" s="146">
        <v>5</v>
      </c>
      <c r="N37" s="146">
        <f t="shared" si="6"/>
        <v>5</v>
      </c>
      <c r="O37" s="96"/>
      <c r="P37" s="95">
        <f t="shared" si="7"/>
        <v>0</v>
      </c>
      <c r="Q37" s="95">
        <f t="shared" si="8"/>
        <v>0</v>
      </c>
    </row>
    <row r="38" spans="1:17" ht="21.75" customHeight="1">
      <c r="A38" s="1"/>
      <c r="B38" s="1"/>
      <c r="C38" s="71"/>
      <c r="D38" s="247" t="s">
        <v>149</v>
      </c>
      <c r="E38" s="248"/>
      <c r="F38" s="249"/>
      <c r="G38" s="109"/>
      <c r="H38" s="173">
        <v>10</v>
      </c>
      <c r="I38" s="146">
        <f t="shared" si="5"/>
        <v>10</v>
      </c>
      <c r="J38" s="241"/>
      <c r="K38" s="241"/>
      <c r="L38" s="21"/>
      <c r="M38" s="146">
        <v>10</v>
      </c>
      <c r="N38" s="146">
        <f t="shared" si="6"/>
        <v>10</v>
      </c>
      <c r="O38" s="96"/>
      <c r="P38" s="95">
        <f t="shared" si="7"/>
        <v>0</v>
      </c>
      <c r="Q38" s="95">
        <f t="shared" si="8"/>
        <v>0</v>
      </c>
    </row>
    <row r="39" spans="1:17" ht="20.25" customHeight="1">
      <c r="A39" s="1"/>
      <c r="B39" s="1"/>
      <c r="C39" s="71"/>
      <c r="D39" s="247" t="s">
        <v>150</v>
      </c>
      <c r="E39" s="248"/>
      <c r="F39" s="249"/>
      <c r="G39" s="109"/>
      <c r="H39" s="173">
        <v>500</v>
      </c>
      <c r="I39" s="146">
        <f t="shared" si="5"/>
        <v>500</v>
      </c>
      <c r="J39" s="241"/>
      <c r="K39" s="241"/>
      <c r="L39" s="21"/>
      <c r="M39" s="146">
        <v>500</v>
      </c>
      <c r="N39" s="146">
        <f t="shared" si="6"/>
        <v>500</v>
      </c>
      <c r="O39" s="96"/>
      <c r="P39" s="95">
        <f t="shared" si="7"/>
        <v>0</v>
      </c>
      <c r="Q39" s="95">
        <f t="shared" si="8"/>
        <v>0</v>
      </c>
    </row>
    <row r="40" spans="1:17" ht="21" customHeight="1">
      <c r="A40" s="1"/>
      <c r="B40" s="1"/>
      <c r="C40" s="71"/>
      <c r="D40" s="247" t="s">
        <v>127</v>
      </c>
      <c r="E40" s="248"/>
      <c r="F40" s="249"/>
      <c r="G40" s="109"/>
      <c r="H40" s="173">
        <v>380</v>
      </c>
      <c r="I40" s="146">
        <f t="shared" si="5"/>
        <v>380</v>
      </c>
      <c r="J40" s="241"/>
      <c r="K40" s="241"/>
      <c r="L40" s="21"/>
      <c r="M40" s="146">
        <v>380</v>
      </c>
      <c r="N40" s="146">
        <f t="shared" si="6"/>
        <v>380</v>
      </c>
      <c r="O40" s="96"/>
      <c r="P40" s="95">
        <f t="shared" si="7"/>
        <v>0</v>
      </c>
      <c r="Q40" s="95">
        <f t="shared" si="8"/>
        <v>0</v>
      </c>
    </row>
    <row r="41" spans="1:22" ht="33" customHeight="1" hidden="1">
      <c r="A41" s="1"/>
      <c r="B41" s="1"/>
      <c r="C41" s="117"/>
      <c r="D41" s="238"/>
      <c r="E41" s="239"/>
      <c r="F41" s="240"/>
      <c r="G41" s="109"/>
      <c r="H41" s="109"/>
      <c r="I41" s="93"/>
      <c r="J41" s="241"/>
      <c r="K41" s="241"/>
      <c r="L41" s="21"/>
      <c r="M41" s="94"/>
      <c r="N41" s="94"/>
      <c r="O41" s="95"/>
      <c r="P41" s="95">
        <f t="shared" si="7"/>
        <v>0</v>
      </c>
      <c r="Q41" s="95"/>
      <c r="V41" s="121"/>
    </row>
    <row r="42" spans="1:17" ht="33" customHeight="1" hidden="1">
      <c r="A42" s="1"/>
      <c r="B42" s="1"/>
      <c r="C42" s="117"/>
      <c r="D42" s="238"/>
      <c r="E42" s="239"/>
      <c r="F42" s="240"/>
      <c r="G42" s="109"/>
      <c r="H42" s="109"/>
      <c r="I42" s="93"/>
      <c r="J42" s="241"/>
      <c r="K42" s="241"/>
      <c r="L42" s="21"/>
      <c r="M42" s="94"/>
      <c r="N42" s="94"/>
      <c r="O42" s="95"/>
      <c r="P42" s="95">
        <f t="shared" si="7"/>
        <v>0</v>
      </c>
      <c r="Q42" s="95"/>
    </row>
    <row r="43" spans="1:17" ht="33" customHeight="1" hidden="1">
      <c r="A43" s="1"/>
      <c r="B43" s="1"/>
      <c r="C43" s="153"/>
      <c r="D43" s="293"/>
      <c r="E43" s="294"/>
      <c r="F43" s="295"/>
      <c r="G43" s="154"/>
      <c r="H43" s="154"/>
      <c r="I43" s="147"/>
      <c r="J43" s="296"/>
      <c r="K43" s="296"/>
      <c r="L43" s="155"/>
      <c r="M43" s="156"/>
      <c r="N43" s="156"/>
      <c r="O43" s="149"/>
      <c r="P43" s="95">
        <f t="shared" si="7"/>
        <v>0</v>
      </c>
      <c r="Q43" s="149"/>
    </row>
    <row r="44" spans="1:17" ht="33" customHeight="1">
      <c r="A44" s="1"/>
      <c r="B44" s="1"/>
      <c r="C44" s="194"/>
      <c r="D44" s="247" t="s">
        <v>174</v>
      </c>
      <c r="E44" s="248"/>
      <c r="F44" s="249"/>
      <c r="G44" s="109"/>
      <c r="H44" s="109">
        <v>500</v>
      </c>
      <c r="I44" s="93">
        <f>H44</f>
        <v>500</v>
      </c>
      <c r="J44" s="177"/>
      <c r="K44" s="177"/>
      <c r="L44" s="114"/>
      <c r="M44" s="93">
        <v>500</v>
      </c>
      <c r="N44" s="93">
        <f>M44</f>
        <v>500</v>
      </c>
      <c r="O44" s="95"/>
      <c r="P44" s="95">
        <f t="shared" si="7"/>
        <v>0</v>
      </c>
      <c r="Q44" s="197">
        <f>P44</f>
        <v>0</v>
      </c>
    </row>
    <row r="45" spans="1:25" ht="33" customHeight="1">
      <c r="A45" s="1"/>
      <c r="B45" s="1"/>
      <c r="C45" s="194"/>
      <c r="D45" s="247" t="s">
        <v>175</v>
      </c>
      <c r="E45" s="248"/>
      <c r="F45" s="249"/>
      <c r="G45" s="109"/>
      <c r="H45" s="109">
        <v>120</v>
      </c>
      <c r="I45" s="93">
        <f>H45</f>
        <v>120</v>
      </c>
      <c r="J45" s="177"/>
      <c r="K45" s="177"/>
      <c r="L45" s="114"/>
      <c r="M45" s="93">
        <v>120</v>
      </c>
      <c r="N45" s="93">
        <f>M45</f>
        <v>120</v>
      </c>
      <c r="O45" s="95"/>
      <c r="P45" s="95">
        <f t="shared" si="7"/>
        <v>0</v>
      </c>
      <c r="Q45" s="197">
        <f>P45</f>
        <v>0</v>
      </c>
      <c r="T45" s="316"/>
      <c r="U45" s="316"/>
      <c r="V45" s="37"/>
      <c r="W45" s="37"/>
      <c r="X45" s="37"/>
      <c r="Y45" s="37"/>
    </row>
    <row r="46" spans="1:25" ht="33" customHeight="1">
      <c r="A46" s="1"/>
      <c r="B46" s="1"/>
      <c r="C46" s="194"/>
      <c r="D46" s="247" t="s">
        <v>176</v>
      </c>
      <c r="E46" s="248"/>
      <c r="F46" s="249"/>
      <c r="G46" s="109"/>
      <c r="H46" s="109">
        <v>4</v>
      </c>
      <c r="I46" s="93">
        <f>H46</f>
        <v>4</v>
      </c>
      <c r="J46" s="177"/>
      <c r="K46" s="177"/>
      <c r="L46" s="114"/>
      <c r="M46" s="93">
        <v>4</v>
      </c>
      <c r="N46" s="93">
        <f>M46</f>
        <v>4</v>
      </c>
      <c r="O46" s="95"/>
      <c r="P46" s="95">
        <f t="shared" si="7"/>
        <v>0</v>
      </c>
      <c r="Q46" s="197">
        <f>P46</f>
        <v>0</v>
      </c>
      <c r="T46" s="316"/>
      <c r="U46" s="316"/>
      <c r="V46" s="37"/>
      <c r="W46" s="37"/>
      <c r="X46" s="37"/>
      <c r="Y46" s="37"/>
    </row>
    <row r="47" spans="1:25" ht="33" customHeight="1">
      <c r="A47" s="1"/>
      <c r="B47" s="1"/>
      <c r="C47" s="194"/>
      <c r="D47" s="247" t="s">
        <v>177</v>
      </c>
      <c r="E47" s="248"/>
      <c r="F47" s="249"/>
      <c r="G47" s="109"/>
      <c r="H47" s="109">
        <v>1</v>
      </c>
      <c r="I47" s="93">
        <f>H47</f>
        <v>1</v>
      </c>
      <c r="J47" s="177"/>
      <c r="K47" s="177"/>
      <c r="L47" s="114"/>
      <c r="M47" s="93">
        <v>1</v>
      </c>
      <c r="N47" s="93">
        <f>M47</f>
        <v>1</v>
      </c>
      <c r="O47" s="95"/>
      <c r="P47" s="95">
        <f t="shared" si="7"/>
        <v>0</v>
      </c>
      <c r="Q47" s="197">
        <f>P47</f>
        <v>0</v>
      </c>
      <c r="T47" s="316"/>
      <c r="U47" s="316"/>
      <c r="V47" s="37"/>
      <c r="W47" s="37"/>
      <c r="X47" s="37"/>
      <c r="Y47" s="37"/>
    </row>
    <row r="48" spans="1:25" ht="33" customHeight="1">
      <c r="A48" s="1"/>
      <c r="B48" s="1"/>
      <c r="C48" s="194"/>
      <c r="D48" s="247" t="s">
        <v>178</v>
      </c>
      <c r="E48" s="248"/>
      <c r="F48" s="249"/>
      <c r="G48" s="109"/>
      <c r="H48" s="109">
        <v>1</v>
      </c>
      <c r="I48" s="93">
        <f>H48</f>
        <v>1</v>
      </c>
      <c r="J48" s="177"/>
      <c r="K48" s="177"/>
      <c r="L48" s="114"/>
      <c r="M48" s="93">
        <v>0</v>
      </c>
      <c r="N48" s="93">
        <f>M48</f>
        <v>0</v>
      </c>
      <c r="O48" s="95"/>
      <c r="P48" s="95">
        <f t="shared" si="7"/>
        <v>-1</v>
      </c>
      <c r="Q48" s="197">
        <f>P48</f>
        <v>-1</v>
      </c>
      <c r="T48" s="316"/>
      <c r="U48" s="316"/>
      <c r="V48" s="37"/>
      <c r="W48" s="37"/>
      <c r="X48" s="37"/>
      <c r="Y48" s="37"/>
    </row>
    <row r="49" spans="1:25" ht="33" customHeight="1">
      <c r="A49" s="1"/>
      <c r="B49" s="1"/>
      <c r="C49" s="317" t="s">
        <v>179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9"/>
      <c r="T49" s="316"/>
      <c r="U49" s="316"/>
      <c r="V49" s="37"/>
      <c r="W49" s="37"/>
      <c r="X49" s="37"/>
      <c r="Y49" s="37"/>
    </row>
    <row r="50" spans="1:25" ht="9.75" customHeight="1">
      <c r="A50" s="1"/>
      <c r="B50" s="1"/>
      <c r="C50" s="244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6"/>
      <c r="T50" s="37"/>
      <c r="U50" s="37"/>
      <c r="V50" s="37"/>
      <c r="W50" s="37"/>
      <c r="X50" s="37"/>
      <c r="Y50" s="37"/>
    </row>
    <row r="51" spans="1:17" ht="20.25" customHeight="1">
      <c r="A51" s="1"/>
      <c r="B51" s="1"/>
      <c r="C51" s="67">
        <v>3</v>
      </c>
      <c r="D51" s="263" t="s">
        <v>50</v>
      </c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1:17" ht="20.25" customHeight="1">
      <c r="A52" s="1"/>
      <c r="B52" s="1"/>
      <c r="C52" s="118"/>
      <c r="D52" s="297" t="s">
        <v>151</v>
      </c>
      <c r="E52" s="298"/>
      <c r="F52" s="299"/>
      <c r="G52" s="93"/>
      <c r="H52" s="157">
        <v>61.531</v>
      </c>
      <c r="I52" s="136">
        <f aca="true" t="shared" si="9" ref="I52:I60">H52</f>
        <v>61.531</v>
      </c>
      <c r="J52" s="137"/>
      <c r="K52" s="138"/>
      <c r="L52" s="138"/>
      <c r="M52" s="158">
        <v>51.22</v>
      </c>
      <c r="N52" s="136">
        <f aca="true" t="shared" si="10" ref="N52:N60">M52</f>
        <v>51.22</v>
      </c>
      <c r="O52" s="139"/>
      <c r="P52" s="139">
        <f aca="true" t="shared" si="11" ref="P52:P60">M52-H52</f>
        <v>-10.311</v>
      </c>
      <c r="Q52" s="139">
        <f aca="true" t="shared" si="12" ref="Q52:Q60">P52</f>
        <v>-10.311</v>
      </c>
    </row>
    <row r="53" spans="1:17" ht="20.25" customHeight="1" hidden="1">
      <c r="A53" s="1"/>
      <c r="B53" s="1"/>
      <c r="C53" s="118"/>
      <c r="D53" s="277" t="s">
        <v>152</v>
      </c>
      <c r="E53" s="278"/>
      <c r="F53" s="279"/>
      <c r="G53" s="93"/>
      <c r="H53" s="171">
        <v>16000</v>
      </c>
      <c r="I53" s="136">
        <f t="shared" si="9"/>
        <v>16000</v>
      </c>
      <c r="J53" s="93"/>
      <c r="K53" s="96"/>
      <c r="L53" s="96"/>
      <c r="M53" s="158">
        <v>16000</v>
      </c>
      <c r="N53" s="136">
        <f t="shared" si="10"/>
        <v>16000</v>
      </c>
      <c r="O53" s="95"/>
      <c r="P53" s="139">
        <f t="shared" si="11"/>
        <v>0</v>
      </c>
      <c r="Q53" s="139">
        <f t="shared" si="12"/>
        <v>0</v>
      </c>
    </row>
    <row r="54" spans="1:17" ht="28.5" customHeight="1">
      <c r="A54" s="1"/>
      <c r="B54" s="1"/>
      <c r="C54" s="150"/>
      <c r="D54" s="247" t="s">
        <v>153</v>
      </c>
      <c r="E54" s="248"/>
      <c r="F54" s="249"/>
      <c r="G54" s="93"/>
      <c r="H54" s="171">
        <v>16</v>
      </c>
      <c r="I54" s="136">
        <f t="shared" si="9"/>
        <v>16</v>
      </c>
      <c r="J54" s="93"/>
      <c r="K54" s="96"/>
      <c r="L54" s="96"/>
      <c r="M54" s="158">
        <v>8.69</v>
      </c>
      <c r="N54" s="136">
        <f t="shared" si="10"/>
        <v>8.69</v>
      </c>
      <c r="O54" s="95"/>
      <c r="P54" s="139">
        <f t="shared" si="11"/>
        <v>-7.3100000000000005</v>
      </c>
      <c r="Q54" s="139">
        <f t="shared" si="12"/>
        <v>-7.3100000000000005</v>
      </c>
    </row>
    <row r="55" spans="1:17" ht="28.5" customHeight="1">
      <c r="A55" s="1"/>
      <c r="B55" s="1"/>
      <c r="C55" s="118"/>
      <c r="D55" s="247" t="s">
        <v>154</v>
      </c>
      <c r="E55" s="248"/>
      <c r="F55" s="249"/>
      <c r="G55" s="147"/>
      <c r="H55" s="171">
        <v>120</v>
      </c>
      <c r="I55" s="136">
        <f t="shared" si="9"/>
        <v>120</v>
      </c>
      <c r="J55" s="147"/>
      <c r="K55" s="148"/>
      <c r="L55" s="148"/>
      <c r="M55" s="158">
        <v>60</v>
      </c>
      <c r="N55" s="136">
        <f t="shared" si="10"/>
        <v>60</v>
      </c>
      <c r="O55" s="149"/>
      <c r="P55" s="139">
        <f t="shared" si="11"/>
        <v>-60</v>
      </c>
      <c r="Q55" s="139">
        <f t="shared" si="12"/>
        <v>-60</v>
      </c>
    </row>
    <row r="56" spans="1:17" ht="28.5" customHeight="1">
      <c r="A56" s="1"/>
      <c r="B56" s="1"/>
      <c r="C56" s="150"/>
      <c r="D56" s="306" t="s">
        <v>128</v>
      </c>
      <c r="E56" s="307"/>
      <c r="F56" s="308"/>
      <c r="G56" s="147"/>
      <c r="H56" s="172">
        <v>1830.22</v>
      </c>
      <c r="I56" s="174">
        <f t="shared" si="9"/>
        <v>1830.22</v>
      </c>
      <c r="J56" s="147"/>
      <c r="K56" s="148"/>
      <c r="L56" s="148"/>
      <c r="M56" s="175">
        <v>1347.92</v>
      </c>
      <c r="N56" s="174">
        <f t="shared" si="10"/>
        <v>1347.92</v>
      </c>
      <c r="O56" s="149"/>
      <c r="P56" s="176">
        <f t="shared" si="11"/>
        <v>-482.29999999999995</v>
      </c>
      <c r="Q56" s="176">
        <f t="shared" si="12"/>
        <v>-482.29999999999995</v>
      </c>
    </row>
    <row r="57" spans="1:17" ht="28.5" customHeight="1">
      <c r="A57" s="1"/>
      <c r="B57" s="1"/>
      <c r="C57" s="198"/>
      <c r="D57" s="306" t="s">
        <v>180</v>
      </c>
      <c r="E57" s="307"/>
      <c r="F57" s="308"/>
      <c r="G57" s="195"/>
      <c r="H57" s="199">
        <v>2200</v>
      </c>
      <c r="I57" s="200">
        <f t="shared" si="9"/>
        <v>2200</v>
      </c>
      <c r="J57" s="195"/>
      <c r="K57" s="201"/>
      <c r="L57" s="201"/>
      <c r="M57" s="202">
        <v>2200</v>
      </c>
      <c r="N57" s="200">
        <f t="shared" si="10"/>
        <v>2200</v>
      </c>
      <c r="O57" s="196"/>
      <c r="P57" s="203">
        <f t="shared" si="11"/>
        <v>0</v>
      </c>
      <c r="Q57" s="204">
        <f t="shared" si="12"/>
        <v>0</v>
      </c>
    </row>
    <row r="58" spans="1:17" ht="28.5" customHeight="1">
      <c r="A58" s="1"/>
      <c r="B58" s="1"/>
      <c r="C58" s="198"/>
      <c r="D58" s="306" t="s">
        <v>181</v>
      </c>
      <c r="E58" s="307"/>
      <c r="F58" s="308"/>
      <c r="G58" s="195"/>
      <c r="H58" s="199">
        <v>4097.24</v>
      </c>
      <c r="I58" s="200">
        <f t="shared" si="9"/>
        <v>4097.24</v>
      </c>
      <c r="J58" s="195"/>
      <c r="K58" s="201"/>
      <c r="L58" s="201"/>
      <c r="M58" s="202">
        <v>4096.24</v>
      </c>
      <c r="N58" s="200">
        <f t="shared" si="10"/>
        <v>4096.24</v>
      </c>
      <c r="O58" s="196"/>
      <c r="P58" s="203">
        <f t="shared" si="11"/>
        <v>-1</v>
      </c>
      <c r="Q58" s="204">
        <f t="shared" si="12"/>
        <v>-1</v>
      </c>
    </row>
    <row r="59" spans="1:17" ht="28.5" customHeight="1">
      <c r="A59" s="1"/>
      <c r="B59" s="1"/>
      <c r="C59" s="198"/>
      <c r="D59" s="306" t="s">
        <v>182</v>
      </c>
      <c r="E59" s="307"/>
      <c r="F59" s="308"/>
      <c r="G59" s="195"/>
      <c r="H59" s="199">
        <v>95000</v>
      </c>
      <c r="I59" s="200">
        <f t="shared" si="9"/>
        <v>95000</v>
      </c>
      <c r="J59" s="195"/>
      <c r="K59" s="201"/>
      <c r="L59" s="201"/>
      <c r="M59" s="202">
        <v>95000</v>
      </c>
      <c r="N59" s="200">
        <f t="shared" si="10"/>
        <v>95000</v>
      </c>
      <c r="O59" s="196"/>
      <c r="P59" s="203">
        <f t="shared" si="11"/>
        <v>0</v>
      </c>
      <c r="Q59" s="204">
        <f t="shared" si="12"/>
        <v>0</v>
      </c>
    </row>
    <row r="60" spans="1:17" ht="28.5" customHeight="1">
      <c r="A60" s="1"/>
      <c r="B60" s="1"/>
      <c r="C60" s="198"/>
      <c r="D60" s="306" t="s">
        <v>183</v>
      </c>
      <c r="E60" s="307"/>
      <c r="F60" s="308"/>
      <c r="G60" s="195"/>
      <c r="H60" s="199">
        <v>195844.32</v>
      </c>
      <c r="I60" s="200">
        <f t="shared" si="9"/>
        <v>195844.32</v>
      </c>
      <c r="J60" s="195"/>
      <c r="K60" s="201"/>
      <c r="L60" s="201"/>
      <c r="M60" s="202">
        <v>0</v>
      </c>
      <c r="N60" s="200">
        <f t="shared" si="10"/>
        <v>0</v>
      </c>
      <c r="O60" s="196"/>
      <c r="P60" s="203">
        <f t="shared" si="11"/>
        <v>-195844.32</v>
      </c>
      <c r="Q60" s="204">
        <f t="shared" si="12"/>
        <v>-195844.32</v>
      </c>
    </row>
    <row r="61" spans="1:17" ht="41.25" customHeight="1">
      <c r="A61" s="1"/>
      <c r="B61" s="1"/>
      <c r="C61" s="198"/>
      <c r="D61" s="373" t="s">
        <v>184</v>
      </c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4"/>
    </row>
    <row r="62" spans="1:21" ht="58.5" customHeight="1" hidden="1">
      <c r="A62" s="1"/>
      <c r="B62" s="1"/>
      <c r="C62" s="310" t="s">
        <v>184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2"/>
      <c r="U62" s="372"/>
    </row>
    <row r="63" spans="1:17" ht="16.5" customHeight="1">
      <c r="A63" s="1"/>
      <c r="B63" s="1"/>
      <c r="C63" s="151">
        <v>4</v>
      </c>
      <c r="D63" s="242" t="s">
        <v>124</v>
      </c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</row>
    <row r="64" spans="1:17" ht="48" customHeight="1" hidden="1">
      <c r="A64" s="1"/>
      <c r="B64" s="1"/>
      <c r="C64" s="5"/>
      <c r="D64" s="302"/>
      <c r="E64" s="302"/>
      <c r="F64" s="302"/>
      <c r="G64" s="110"/>
      <c r="H64" s="111"/>
      <c r="I64" s="98"/>
      <c r="J64" s="260"/>
      <c r="K64" s="260"/>
      <c r="L64" s="99"/>
      <c r="M64" s="99"/>
      <c r="N64" s="97"/>
      <c r="O64" s="100"/>
      <c r="P64" s="100"/>
      <c r="Q64" s="100"/>
    </row>
    <row r="65" spans="1:17" ht="54" customHeight="1" hidden="1">
      <c r="A65" s="1"/>
      <c r="B65" s="1"/>
      <c r="C65" s="5"/>
      <c r="D65" s="302"/>
      <c r="E65" s="302"/>
      <c r="F65" s="302"/>
      <c r="G65" s="110"/>
      <c r="H65" s="111"/>
      <c r="I65" s="98"/>
      <c r="J65" s="260"/>
      <c r="K65" s="260"/>
      <c r="L65" s="99"/>
      <c r="M65" s="99"/>
      <c r="N65" s="97"/>
      <c r="O65" s="100"/>
      <c r="P65" s="100"/>
      <c r="Q65" s="100"/>
    </row>
    <row r="66" spans="1:17" ht="41.25" customHeight="1" hidden="1">
      <c r="A66" s="1"/>
      <c r="B66" s="1"/>
      <c r="C66" s="217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1"/>
    </row>
    <row r="67" spans="1:17" ht="41.25" customHeight="1">
      <c r="A67" s="1"/>
      <c r="B67" s="1"/>
      <c r="C67" s="118"/>
      <c r="D67" s="313" t="s">
        <v>155</v>
      </c>
      <c r="E67" s="314"/>
      <c r="F67" s="315"/>
      <c r="G67" s="93"/>
      <c r="H67" s="122">
        <v>100</v>
      </c>
      <c r="I67" s="122">
        <v>100</v>
      </c>
      <c r="J67" s="93"/>
      <c r="K67" s="96"/>
      <c r="L67" s="96"/>
      <c r="M67" s="122">
        <v>100</v>
      </c>
      <c r="N67" s="122">
        <v>100</v>
      </c>
      <c r="O67" s="95"/>
      <c r="P67" s="95">
        <v>0</v>
      </c>
      <c r="Q67" s="95">
        <v>0</v>
      </c>
    </row>
    <row r="68" spans="1:23" ht="41.25" customHeight="1">
      <c r="A68" s="1"/>
      <c r="B68" s="1"/>
      <c r="C68" s="118"/>
      <c r="D68" s="313" t="s">
        <v>156</v>
      </c>
      <c r="E68" s="314"/>
      <c r="F68" s="315"/>
      <c r="G68" s="93"/>
      <c r="H68" s="122">
        <v>100</v>
      </c>
      <c r="I68" s="122">
        <v>100</v>
      </c>
      <c r="J68" s="93"/>
      <c r="K68" s="96"/>
      <c r="L68" s="96"/>
      <c r="M68" s="122">
        <v>100</v>
      </c>
      <c r="N68" s="122">
        <v>100</v>
      </c>
      <c r="O68" s="95"/>
      <c r="P68" s="95">
        <f aca="true" t="shared" si="13" ref="P68:P76">M68-H68</f>
        <v>0</v>
      </c>
      <c r="Q68" s="95">
        <f aca="true" t="shared" si="14" ref="Q68:Q76">P68</f>
        <v>0</v>
      </c>
      <c r="T68" s="37"/>
      <c r="U68" s="37"/>
      <c r="V68" s="37"/>
      <c r="W68" s="37"/>
    </row>
    <row r="69" spans="1:23" ht="41.25" customHeight="1" hidden="1">
      <c r="A69" s="1"/>
      <c r="B69" s="1"/>
      <c r="C69" s="118"/>
      <c r="D69" s="303" t="s">
        <v>157</v>
      </c>
      <c r="E69" s="304"/>
      <c r="F69" s="305"/>
      <c r="G69" s="93"/>
      <c r="H69" s="122">
        <v>100</v>
      </c>
      <c r="I69" s="122">
        <v>100</v>
      </c>
      <c r="J69" s="93"/>
      <c r="K69" s="96"/>
      <c r="L69" s="96"/>
      <c r="M69" s="122">
        <v>100</v>
      </c>
      <c r="N69" s="122">
        <v>100</v>
      </c>
      <c r="O69" s="95"/>
      <c r="P69" s="95">
        <f t="shared" si="13"/>
        <v>0</v>
      </c>
      <c r="Q69" s="95">
        <f t="shared" si="14"/>
        <v>0</v>
      </c>
      <c r="T69" s="37"/>
      <c r="U69" s="152"/>
      <c r="V69" s="37"/>
      <c r="W69" s="37"/>
    </row>
    <row r="70" spans="1:23" ht="41.25" customHeight="1">
      <c r="A70" s="1"/>
      <c r="B70" s="1"/>
      <c r="C70" s="118"/>
      <c r="D70" s="313" t="s">
        <v>158</v>
      </c>
      <c r="E70" s="314"/>
      <c r="F70" s="315"/>
      <c r="G70" s="93"/>
      <c r="H70" s="122">
        <v>100</v>
      </c>
      <c r="I70" s="122">
        <v>100</v>
      </c>
      <c r="J70" s="93"/>
      <c r="K70" s="96"/>
      <c r="L70" s="96"/>
      <c r="M70" s="122">
        <v>100</v>
      </c>
      <c r="N70" s="122">
        <v>100</v>
      </c>
      <c r="O70" s="95"/>
      <c r="P70" s="95">
        <f t="shared" si="13"/>
        <v>0</v>
      </c>
      <c r="Q70" s="95">
        <f t="shared" si="14"/>
        <v>0</v>
      </c>
      <c r="T70" s="37"/>
      <c r="U70" s="152"/>
      <c r="V70" s="37"/>
      <c r="W70" s="37"/>
    </row>
    <row r="71" spans="1:23" ht="41.25" customHeight="1">
      <c r="A71" s="1"/>
      <c r="B71" s="1"/>
      <c r="C71" s="118"/>
      <c r="D71" s="313" t="s">
        <v>159</v>
      </c>
      <c r="E71" s="314"/>
      <c r="F71" s="315"/>
      <c r="G71" s="93"/>
      <c r="H71" s="122">
        <v>100</v>
      </c>
      <c r="I71" s="122">
        <v>100</v>
      </c>
      <c r="J71" s="93"/>
      <c r="K71" s="96"/>
      <c r="L71" s="96"/>
      <c r="M71" s="122">
        <v>100</v>
      </c>
      <c r="N71" s="122">
        <v>100</v>
      </c>
      <c r="O71" s="95"/>
      <c r="P71" s="95">
        <f t="shared" si="13"/>
        <v>0</v>
      </c>
      <c r="Q71" s="95">
        <f t="shared" si="14"/>
        <v>0</v>
      </c>
      <c r="T71" s="37"/>
      <c r="U71" s="152"/>
      <c r="V71" s="37"/>
      <c r="W71" s="37"/>
    </row>
    <row r="72" spans="1:23" ht="41.25" customHeight="1">
      <c r="A72" s="1"/>
      <c r="B72" s="1"/>
      <c r="C72" s="118"/>
      <c r="D72" s="313" t="s">
        <v>129</v>
      </c>
      <c r="E72" s="314"/>
      <c r="F72" s="315"/>
      <c r="G72" s="93"/>
      <c r="H72" s="122">
        <v>100</v>
      </c>
      <c r="I72" s="122">
        <v>100</v>
      </c>
      <c r="J72" s="93"/>
      <c r="K72" s="96"/>
      <c r="L72" s="96"/>
      <c r="M72" s="122">
        <v>55.2</v>
      </c>
      <c r="N72" s="122">
        <v>55.2</v>
      </c>
      <c r="O72" s="95"/>
      <c r="P72" s="95">
        <f t="shared" si="13"/>
        <v>-44.8</v>
      </c>
      <c r="Q72" s="95">
        <f t="shared" si="14"/>
        <v>-44.8</v>
      </c>
      <c r="T72" s="37"/>
      <c r="U72" s="152"/>
      <c r="V72" s="37"/>
      <c r="W72" s="37"/>
    </row>
    <row r="73" spans="1:23" ht="41.25" customHeight="1">
      <c r="A73" s="1"/>
      <c r="B73" s="1"/>
      <c r="C73" s="118"/>
      <c r="D73" s="313" t="s">
        <v>185</v>
      </c>
      <c r="E73" s="314"/>
      <c r="F73" s="315"/>
      <c r="G73" s="93"/>
      <c r="H73" s="122">
        <v>100</v>
      </c>
      <c r="I73" s="122">
        <v>100</v>
      </c>
      <c r="J73" s="93"/>
      <c r="K73" s="96"/>
      <c r="L73" s="96"/>
      <c r="M73" s="122">
        <f>I73</f>
        <v>100</v>
      </c>
      <c r="N73" s="122">
        <f>M73</f>
        <v>100</v>
      </c>
      <c r="O73" s="95"/>
      <c r="P73" s="95">
        <f t="shared" si="13"/>
        <v>0</v>
      </c>
      <c r="Q73" s="95">
        <f t="shared" si="14"/>
        <v>0</v>
      </c>
      <c r="T73" s="37"/>
      <c r="U73" s="152"/>
      <c r="V73" s="37"/>
      <c r="W73" s="37"/>
    </row>
    <row r="74" spans="1:23" ht="41.25" customHeight="1">
      <c r="A74" s="1"/>
      <c r="B74" s="1"/>
      <c r="C74" s="118"/>
      <c r="D74" s="313" t="s">
        <v>186</v>
      </c>
      <c r="E74" s="314"/>
      <c r="F74" s="315"/>
      <c r="G74" s="93"/>
      <c r="H74" s="122">
        <v>100</v>
      </c>
      <c r="I74" s="122">
        <v>100</v>
      </c>
      <c r="J74" s="93"/>
      <c r="K74" s="96"/>
      <c r="L74" s="96"/>
      <c r="M74" s="122">
        <f>I74</f>
        <v>100</v>
      </c>
      <c r="N74" s="122">
        <f>M74</f>
        <v>100</v>
      </c>
      <c r="O74" s="95"/>
      <c r="P74" s="95">
        <f t="shared" si="13"/>
        <v>0</v>
      </c>
      <c r="Q74" s="95">
        <f t="shared" si="14"/>
        <v>0</v>
      </c>
      <c r="T74" s="37"/>
      <c r="U74" s="152"/>
      <c r="V74" s="37"/>
      <c r="W74" s="37"/>
    </row>
    <row r="75" spans="1:23" ht="41.25" customHeight="1">
      <c r="A75" s="1"/>
      <c r="B75" s="1"/>
      <c r="C75" s="118"/>
      <c r="D75" s="313" t="s">
        <v>187</v>
      </c>
      <c r="E75" s="314"/>
      <c r="F75" s="315"/>
      <c r="G75" s="93"/>
      <c r="H75" s="122">
        <v>100</v>
      </c>
      <c r="I75" s="122">
        <v>100</v>
      </c>
      <c r="J75" s="93"/>
      <c r="K75" s="96"/>
      <c r="L75" s="96"/>
      <c r="M75" s="122">
        <f>I75</f>
        <v>100</v>
      </c>
      <c r="N75" s="122">
        <f>M75</f>
        <v>100</v>
      </c>
      <c r="O75" s="95"/>
      <c r="P75" s="95">
        <f t="shared" si="13"/>
        <v>0</v>
      </c>
      <c r="Q75" s="95">
        <f t="shared" si="14"/>
        <v>0</v>
      </c>
      <c r="T75" s="37"/>
      <c r="U75" s="152"/>
      <c r="V75" s="37"/>
      <c r="W75" s="37"/>
    </row>
    <row r="76" spans="1:23" ht="33" customHeight="1">
      <c r="A76" s="1"/>
      <c r="B76" s="1"/>
      <c r="C76" s="118"/>
      <c r="D76" s="313" t="s">
        <v>188</v>
      </c>
      <c r="E76" s="314"/>
      <c r="F76" s="315"/>
      <c r="G76" s="93"/>
      <c r="H76" s="122">
        <v>100</v>
      </c>
      <c r="I76" s="122">
        <v>100</v>
      </c>
      <c r="J76" s="93"/>
      <c r="K76" s="96"/>
      <c r="L76" s="96"/>
      <c r="M76" s="122">
        <v>0</v>
      </c>
      <c r="N76" s="122">
        <f>M76</f>
        <v>0</v>
      </c>
      <c r="O76" s="95"/>
      <c r="P76" s="95">
        <f t="shared" si="13"/>
        <v>-100</v>
      </c>
      <c r="Q76" s="95">
        <f t="shared" si="14"/>
        <v>-100</v>
      </c>
      <c r="T76" s="37"/>
      <c r="U76" s="152"/>
      <c r="V76" s="37"/>
      <c r="W76" s="37"/>
    </row>
    <row r="77" spans="1:23" ht="41.25" customHeight="1">
      <c r="A77" s="1"/>
      <c r="B77" s="1"/>
      <c r="C77" s="309" t="s">
        <v>160</v>
      </c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T77" s="37"/>
      <c r="U77" s="152"/>
      <c r="V77" s="37"/>
      <c r="W77" s="37"/>
    </row>
    <row r="78" spans="4:23" ht="15.75">
      <c r="D78" s="37"/>
      <c r="E78" s="37"/>
      <c r="F78" s="37"/>
      <c r="G78" s="37"/>
      <c r="H78" s="37"/>
      <c r="I78" s="37"/>
      <c r="T78" s="37"/>
      <c r="U78" s="152"/>
      <c r="V78" s="37"/>
      <c r="W78" s="37"/>
    </row>
    <row r="79" spans="3:23" ht="15.75">
      <c r="C79" s="54" t="s">
        <v>64</v>
      </c>
      <c r="D79" s="53" t="s">
        <v>65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T79" s="37"/>
      <c r="U79" s="152"/>
      <c r="V79" s="37"/>
      <c r="W79" s="37"/>
    </row>
    <row r="80" spans="3:23" ht="12.75">
      <c r="C80" s="34"/>
      <c r="D80" s="11"/>
      <c r="T80" s="37"/>
      <c r="U80" s="37"/>
      <c r="V80" s="37"/>
      <c r="W80" s="37"/>
    </row>
    <row r="81" spans="3:23" ht="12.75">
      <c r="C81" s="261" t="s">
        <v>62</v>
      </c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T81" s="37"/>
      <c r="U81" s="37"/>
      <c r="V81" s="37"/>
      <c r="W81" s="37"/>
    </row>
    <row r="82" spans="3:23" ht="12.75">
      <c r="C82" s="256" t="s">
        <v>66</v>
      </c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T82" s="37"/>
      <c r="U82" s="37"/>
      <c r="V82" s="37"/>
      <c r="W82" s="37"/>
    </row>
    <row r="83" spans="3:23" ht="12.75"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T83" s="37"/>
      <c r="U83" s="37"/>
      <c r="V83" s="37"/>
      <c r="W83" s="37"/>
    </row>
    <row r="84" spans="3:23" ht="12.75"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T84" s="37"/>
      <c r="U84" s="37"/>
      <c r="V84" s="37"/>
      <c r="W84" s="37"/>
    </row>
    <row r="93" ht="12.75">
      <c r="D93" s="53"/>
    </row>
    <row r="96" ht="12.75">
      <c r="D96" s="7"/>
    </row>
    <row r="98" ht="12.75">
      <c r="D98" s="1"/>
    </row>
    <row r="99" spans="4:12" ht="12.75">
      <c r="D99" s="1"/>
      <c r="E99" s="251"/>
      <c r="F99" s="251"/>
      <c r="G99" s="251"/>
      <c r="H99" s="252"/>
      <c r="I99" s="252"/>
      <c r="J99" s="252"/>
      <c r="K99" s="1"/>
      <c r="L99" s="1"/>
    </row>
  </sheetData>
  <sheetProtection/>
  <mergeCells count="100">
    <mergeCell ref="D76:F76"/>
    <mergeCell ref="D58:F58"/>
    <mergeCell ref="D59:F59"/>
    <mergeCell ref="D60:F60"/>
    <mergeCell ref="D73:F73"/>
    <mergeCell ref="D74:F74"/>
    <mergeCell ref="D75:F75"/>
    <mergeCell ref="D71:F71"/>
    <mergeCell ref="D64:F64"/>
    <mergeCell ref="D72:F72"/>
    <mergeCell ref="T45:U45"/>
    <mergeCell ref="T46:U46"/>
    <mergeCell ref="T47:U47"/>
    <mergeCell ref="T48:U48"/>
    <mergeCell ref="T49:U49"/>
    <mergeCell ref="D57:F57"/>
    <mergeCell ref="C49:Q49"/>
    <mergeCell ref="C77:Q77"/>
    <mergeCell ref="C62:Q62"/>
    <mergeCell ref="D67:F67"/>
    <mergeCell ref="D68:F68"/>
    <mergeCell ref="D70:F70"/>
    <mergeCell ref="D44:F44"/>
    <mergeCell ref="D45:F45"/>
    <mergeCell ref="D46:F46"/>
    <mergeCell ref="D47:F47"/>
    <mergeCell ref="D48:F48"/>
    <mergeCell ref="C66:Q66"/>
    <mergeCell ref="D65:F65"/>
    <mergeCell ref="D69:F69"/>
    <mergeCell ref="D56:F56"/>
    <mergeCell ref="D52:F52"/>
    <mergeCell ref="D53:F53"/>
    <mergeCell ref="D61:Q61"/>
    <mergeCell ref="D13:F13"/>
    <mergeCell ref="D14:F14"/>
    <mergeCell ref="D38:F38"/>
    <mergeCell ref="D19:F19"/>
    <mergeCell ref="D23:F23"/>
    <mergeCell ref="J64:K64"/>
    <mergeCell ref="D39:F39"/>
    <mergeCell ref="D40:F40"/>
    <mergeCell ref="D55:F55"/>
    <mergeCell ref="D43:F43"/>
    <mergeCell ref="J43:K43"/>
    <mergeCell ref="D35:F35"/>
    <mergeCell ref="J35:K35"/>
    <mergeCell ref="D36:F36"/>
    <mergeCell ref="J36:K36"/>
    <mergeCell ref="J37:K37"/>
    <mergeCell ref="J38:K38"/>
    <mergeCell ref="J39:K39"/>
    <mergeCell ref="J40:K40"/>
    <mergeCell ref="D42:F42"/>
    <mergeCell ref="D20:F20"/>
    <mergeCell ref="D21:F21"/>
    <mergeCell ref="D37:F37"/>
    <mergeCell ref="D26:F26"/>
    <mergeCell ref="D25:F25"/>
    <mergeCell ref="D34:Q34"/>
    <mergeCell ref="J42:K42"/>
    <mergeCell ref="D24:F24"/>
    <mergeCell ref="C2:N2"/>
    <mergeCell ref="D9:F9"/>
    <mergeCell ref="D5:F5"/>
    <mergeCell ref="C7:Q7"/>
    <mergeCell ref="D16:F16"/>
    <mergeCell ref="D17:F17"/>
    <mergeCell ref="D15:F15"/>
    <mergeCell ref="D32:Q32"/>
    <mergeCell ref="D4:F4"/>
    <mergeCell ref="D6:F6"/>
    <mergeCell ref="J4:N4"/>
    <mergeCell ref="O4:Q4"/>
    <mergeCell ref="G4:I4"/>
    <mergeCell ref="D22:F22"/>
    <mergeCell ref="D18:F18"/>
    <mergeCell ref="D10:F10"/>
    <mergeCell ref="D11:F11"/>
    <mergeCell ref="D12:F12"/>
    <mergeCell ref="E99:G99"/>
    <mergeCell ref="H99:J99"/>
    <mergeCell ref="C8:Q8"/>
    <mergeCell ref="C83:P83"/>
    <mergeCell ref="C33:Q33"/>
    <mergeCell ref="J65:K65"/>
    <mergeCell ref="C84:P84"/>
    <mergeCell ref="C81:P81"/>
    <mergeCell ref="C82:P82"/>
    <mergeCell ref="D51:Q51"/>
    <mergeCell ref="D41:F41"/>
    <mergeCell ref="J41:K41"/>
    <mergeCell ref="D63:Q63"/>
    <mergeCell ref="C50:Q50"/>
    <mergeCell ref="D54:F54"/>
    <mergeCell ref="D27:F27"/>
    <mergeCell ref="D28:F28"/>
    <mergeCell ref="D29:F29"/>
    <mergeCell ref="D30:F30"/>
    <mergeCell ref="D31:F31"/>
  </mergeCells>
  <printOptions/>
  <pageMargins left="0" right="0" top="0.5905511811023623" bottom="0.5905511811023623" header="0" footer="0"/>
  <pageSetup fitToHeight="3" fitToWidth="1" horizontalDpi="300" verticalDpi="300" orientation="landscape" pageOrder="overThenDown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zoomScale="96" zoomScaleNormal="96" zoomScalePageLayoutView="0" workbookViewId="0" topLeftCell="B1">
      <selection activeCell="R77" sqref="A1:R77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26.8515625" style="0" customWidth="1"/>
    <col min="7" max="7" width="12.8515625" style="0" customWidth="1"/>
    <col min="8" max="8" width="13.421875" style="0" customWidth="1"/>
    <col min="9" max="9" width="14.5742187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2"/>
      <c r="D1" s="32"/>
      <c r="E1" s="32"/>
      <c r="F1" s="32"/>
      <c r="G1" s="31"/>
      <c r="H1" s="31"/>
      <c r="I1" s="31"/>
      <c r="J1" s="31"/>
      <c r="K1" s="1"/>
    </row>
    <row r="2" spans="1:11" ht="13.5" customHeight="1">
      <c r="A2" s="1"/>
      <c r="B2" s="1"/>
      <c r="C2" s="280" t="s">
        <v>67</v>
      </c>
      <c r="D2" s="280"/>
      <c r="E2" s="280"/>
      <c r="F2" s="280"/>
      <c r="G2" s="280"/>
      <c r="H2" s="280"/>
      <c r="I2" s="280"/>
      <c r="J2" s="280"/>
      <c r="K2" s="1"/>
    </row>
    <row r="3" spans="1:17" ht="17.25" customHeight="1">
      <c r="A3" s="1"/>
      <c r="B3" s="1"/>
      <c r="K3" s="1"/>
      <c r="Q3" s="53" t="s">
        <v>61</v>
      </c>
    </row>
    <row r="4" spans="1:19" ht="25.5" customHeight="1">
      <c r="A4" s="1"/>
      <c r="B4" s="1"/>
      <c r="C4" s="30" t="s">
        <v>59</v>
      </c>
      <c r="D4" s="265" t="s">
        <v>23</v>
      </c>
      <c r="E4" s="265"/>
      <c r="F4" s="265"/>
      <c r="G4" s="271" t="s">
        <v>69</v>
      </c>
      <c r="H4" s="272"/>
      <c r="I4" s="273"/>
      <c r="J4" s="269" t="s">
        <v>70</v>
      </c>
      <c r="K4" s="270"/>
      <c r="L4" s="270"/>
      <c r="M4" s="270"/>
      <c r="N4" s="270"/>
      <c r="O4" s="269" t="s">
        <v>71</v>
      </c>
      <c r="P4" s="270"/>
      <c r="Q4" s="270"/>
      <c r="R4" s="38"/>
      <c r="S4" s="38"/>
    </row>
    <row r="5" spans="1:17" ht="25.5" customHeight="1">
      <c r="A5" s="1"/>
      <c r="B5" s="1"/>
      <c r="C5" s="30"/>
      <c r="D5" s="265"/>
      <c r="E5" s="265"/>
      <c r="F5" s="265"/>
      <c r="G5" s="29" t="s">
        <v>2</v>
      </c>
      <c r="H5" s="29" t="s">
        <v>58</v>
      </c>
      <c r="I5" s="29" t="s">
        <v>4</v>
      </c>
      <c r="J5" s="28" t="s">
        <v>2</v>
      </c>
      <c r="K5" s="28" t="s">
        <v>58</v>
      </c>
      <c r="L5" s="28" t="s">
        <v>57</v>
      </c>
      <c r="M5" s="28" t="s">
        <v>3</v>
      </c>
      <c r="N5" s="28" t="s">
        <v>4</v>
      </c>
      <c r="O5" s="27" t="s">
        <v>2</v>
      </c>
      <c r="P5" s="27" t="s">
        <v>58</v>
      </c>
      <c r="Q5" s="26" t="s">
        <v>4</v>
      </c>
    </row>
    <row r="6" spans="1:17" ht="18" customHeight="1">
      <c r="A6" s="1"/>
      <c r="B6" s="1"/>
      <c r="C6" s="25" t="s">
        <v>54</v>
      </c>
      <c r="D6" s="330">
        <v>2</v>
      </c>
      <c r="E6" s="331"/>
      <c r="F6" s="332"/>
      <c r="G6" s="23">
        <v>3</v>
      </c>
      <c r="H6" s="23">
        <v>4</v>
      </c>
      <c r="I6" s="23">
        <v>5</v>
      </c>
      <c r="J6" s="23">
        <v>6</v>
      </c>
      <c r="K6" s="23" t="s">
        <v>56</v>
      </c>
      <c r="L6" s="23" t="s">
        <v>55</v>
      </c>
      <c r="M6" s="23">
        <v>7</v>
      </c>
      <c r="N6" s="23">
        <v>8</v>
      </c>
      <c r="O6" s="69">
        <v>9</v>
      </c>
      <c r="P6" s="69">
        <v>10</v>
      </c>
      <c r="Q6" s="69">
        <v>11</v>
      </c>
    </row>
    <row r="7" spans="1:17" ht="25.5" customHeight="1">
      <c r="A7" s="1"/>
      <c r="B7" s="1"/>
      <c r="C7" s="70"/>
      <c r="D7" s="336" t="s">
        <v>27</v>
      </c>
      <c r="E7" s="337"/>
      <c r="F7" s="337"/>
      <c r="G7" s="86"/>
      <c r="H7" s="123">
        <v>1141.76</v>
      </c>
      <c r="I7" s="123">
        <f>H7</f>
        <v>1141.76</v>
      </c>
      <c r="J7" s="124"/>
      <c r="K7" s="124"/>
      <c r="L7" s="124"/>
      <c r="M7" s="124">
        <f>'5.1.'!H22</f>
        <v>1072.69562</v>
      </c>
      <c r="N7" s="124">
        <f>M7</f>
        <v>1072.69562</v>
      </c>
      <c r="O7" s="90"/>
      <c r="P7" s="90">
        <f>M7/H7*100-100</f>
        <v>-6.048940232623323</v>
      </c>
      <c r="Q7" s="90">
        <f>P7</f>
        <v>-6.048940232623323</v>
      </c>
    </row>
    <row r="8" spans="1:17" ht="25.5" customHeight="1">
      <c r="A8" s="1"/>
      <c r="B8" s="1"/>
      <c r="C8" s="333" t="s">
        <v>115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5"/>
    </row>
    <row r="9" spans="3:17" ht="24.75" customHeight="1">
      <c r="C9" s="217" t="s">
        <v>189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9"/>
    </row>
    <row r="10" spans="3:17" ht="13.5" customHeight="1">
      <c r="C10" s="338" t="s">
        <v>33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</row>
    <row r="11" spans="3:17" ht="27" customHeight="1" thickBot="1">
      <c r="C11" s="320" t="s">
        <v>109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2"/>
    </row>
    <row r="12" spans="3:17" ht="21.75" customHeight="1">
      <c r="C12" s="326" t="str">
        <f>'5.3. Показники '!C8:Q8</f>
        <v>Проведення капітального ремонту адміністративної будівлі департаменту соціальної політики за адресою бульвар Шевченка, 307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8"/>
    </row>
    <row r="13" spans="1:17" ht="24.75" customHeight="1">
      <c r="A13" s="1"/>
      <c r="B13" s="1"/>
      <c r="C13" s="339" t="s">
        <v>72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1"/>
    </row>
    <row r="14" spans="1:17" ht="18.75" customHeight="1">
      <c r="A14" s="1"/>
      <c r="B14" s="1"/>
      <c r="C14" s="71"/>
      <c r="D14" s="323" t="s">
        <v>53</v>
      </c>
      <c r="E14" s="324"/>
      <c r="F14" s="325"/>
      <c r="G14" s="102"/>
      <c r="H14" s="102"/>
      <c r="I14" s="103"/>
      <c r="J14" s="104"/>
      <c r="K14" s="104"/>
      <c r="L14" s="104"/>
      <c r="M14" s="104"/>
      <c r="N14" s="104"/>
      <c r="O14" s="105"/>
      <c r="P14" s="105"/>
      <c r="Q14" s="105"/>
    </row>
    <row r="15" spans="1:17" ht="42" customHeight="1">
      <c r="A15" s="1"/>
      <c r="B15" s="1"/>
      <c r="C15" s="71"/>
      <c r="D15" s="329" t="str">
        <f>'5.3. Показники '!D10:F10</f>
        <v>Обсяг видатків на капітальний ремонт адміністративної будівлі департаменту департаменту соціальної політики за адресою бульвар Шевченка, 307 (у розрізі)</v>
      </c>
      <c r="E15" s="329"/>
      <c r="F15" s="329"/>
      <c r="G15" s="72"/>
      <c r="H15" s="205">
        <v>1141.76</v>
      </c>
      <c r="I15" s="205">
        <f aca="true" t="shared" si="0" ref="I15:I26">H15</f>
        <v>1141.76</v>
      </c>
      <c r="J15" s="164"/>
      <c r="K15" s="140"/>
      <c r="L15" s="140"/>
      <c r="M15" s="140">
        <f>'5.3. Показники '!M10</f>
        <v>1072.69562</v>
      </c>
      <c r="N15" s="140">
        <f aca="true" t="shared" si="1" ref="N15:N26">M15</f>
        <v>1072.69562</v>
      </c>
      <c r="O15" s="206"/>
      <c r="P15" s="206">
        <f>M15/H15*100-100</f>
        <v>-6.048940232623323</v>
      </c>
      <c r="Q15" s="206">
        <f aca="true" t="shared" si="2" ref="Q15:Q26">P15+O15</f>
        <v>-6.048940232623323</v>
      </c>
    </row>
    <row r="16" spans="1:17" ht="25.5" customHeight="1">
      <c r="A16" s="1"/>
      <c r="B16" s="1"/>
      <c r="C16" s="71"/>
      <c r="D16" s="329" t="str">
        <f>'5.3. Показники '!D11:F11</f>
        <v>ремонт службових кабінетів 4 поверху в адміністративній будвілі, в т.ч.</v>
      </c>
      <c r="E16" s="329"/>
      <c r="F16" s="329"/>
      <c r="G16" s="113"/>
      <c r="H16" s="205">
        <v>1141.76</v>
      </c>
      <c r="I16" s="205">
        <f t="shared" si="0"/>
        <v>1141.76</v>
      </c>
      <c r="J16" s="164"/>
      <c r="K16" s="140"/>
      <c r="L16" s="140"/>
      <c r="M16" s="140">
        <f>'5.3. Показники '!M11</f>
        <v>512.20995</v>
      </c>
      <c r="N16" s="140">
        <f t="shared" si="1"/>
        <v>512.20995</v>
      </c>
      <c r="O16" s="206"/>
      <c r="P16" s="206">
        <f>M16/H16*100-100</f>
        <v>-55.1385623948991</v>
      </c>
      <c r="Q16" s="206">
        <f t="shared" si="2"/>
        <v>-55.1385623948991</v>
      </c>
    </row>
    <row r="17" spans="1:17" ht="31.5" customHeight="1">
      <c r="A17" s="1"/>
      <c r="B17" s="1"/>
      <c r="C17" s="71"/>
      <c r="D17" s="329" t="str">
        <f>'5.3. Показники '!D12:F12</f>
        <v>монтаж склопакетів службових кабінетів 4 поверху в адміністративній будвілі</v>
      </c>
      <c r="E17" s="329"/>
      <c r="F17" s="329"/>
      <c r="G17" s="113"/>
      <c r="H17" s="161">
        <v>80</v>
      </c>
      <c r="I17" s="161">
        <f t="shared" si="0"/>
        <v>80</v>
      </c>
      <c r="J17" s="164"/>
      <c r="K17" s="140"/>
      <c r="L17" s="140"/>
      <c r="M17" s="114">
        <f>'5.3. Показники '!M12</f>
        <v>0</v>
      </c>
      <c r="N17" s="114">
        <f t="shared" si="1"/>
        <v>0</v>
      </c>
      <c r="O17" s="115"/>
      <c r="P17" s="101">
        <v>0</v>
      </c>
      <c r="Q17" s="101">
        <f t="shared" si="2"/>
        <v>0</v>
      </c>
    </row>
    <row r="18" spans="1:17" ht="21" customHeight="1">
      <c r="A18" s="1"/>
      <c r="B18" s="1"/>
      <c r="C18" s="71"/>
      <c r="D18" s="329" t="str">
        <f>'5.3. Показники '!D13:F13</f>
        <v>заміна дверей службових кабінетів 4 поверху в адміністративній будвілі</v>
      </c>
      <c r="E18" s="329"/>
      <c r="F18" s="329"/>
      <c r="G18" s="113"/>
      <c r="H18" s="162">
        <v>300</v>
      </c>
      <c r="I18" s="162">
        <f t="shared" si="0"/>
        <v>300</v>
      </c>
      <c r="J18" s="163"/>
      <c r="K18" s="114"/>
      <c r="L18" s="114"/>
      <c r="M18" s="114">
        <f>'5.3. Показники '!M13</f>
        <v>86.9</v>
      </c>
      <c r="N18" s="114">
        <f t="shared" si="1"/>
        <v>86.9</v>
      </c>
      <c r="O18" s="115"/>
      <c r="P18" s="101">
        <f aca="true" t="shared" si="3" ref="P18:P26">M18/H18*100-100</f>
        <v>-71.03333333333333</v>
      </c>
      <c r="Q18" s="101">
        <f t="shared" si="2"/>
        <v>-71.03333333333333</v>
      </c>
    </row>
    <row r="19" spans="1:17" ht="30.75" customHeight="1">
      <c r="A19" s="1"/>
      <c r="B19" s="1"/>
      <c r="C19" s="71"/>
      <c r="D19" s="329" t="str">
        <f>'5.3. Показники '!D14:F14</f>
        <v>внутрішні оздоблювальні роботи службових кабінетів 4 поверху в адміністративній будівлі</v>
      </c>
      <c r="E19" s="329"/>
      <c r="F19" s="329"/>
      <c r="G19" s="113"/>
      <c r="H19" s="162">
        <v>702</v>
      </c>
      <c r="I19" s="162">
        <f t="shared" si="0"/>
        <v>702</v>
      </c>
      <c r="J19" s="163"/>
      <c r="K19" s="114"/>
      <c r="L19" s="114"/>
      <c r="M19" s="114">
        <f>'5.3. Показники '!M14</f>
        <v>395.30995</v>
      </c>
      <c r="N19" s="114">
        <f t="shared" si="1"/>
        <v>395.30995</v>
      </c>
      <c r="O19" s="115"/>
      <c r="P19" s="101">
        <f t="shared" si="3"/>
        <v>-43.6880413105413</v>
      </c>
      <c r="Q19" s="101">
        <f t="shared" si="2"/>
        <v>-43.6880413105413</v>
      </c>
    </row>
    <row r="20" spans="1:17" ht="24" customHeight="1">
      <c r="A20" s="1"/>
      <c r="B20" s="1"/>
      <c r="C20" s="71"/>
      <c r="D20" s="329" t="str">
        <f>'5.3. Показники '!D15:F15</f>
        <v>заміна електромережі службових кабінетів 4 поверху в адміністративній будвілі</v>
      </c>
      <c r="E20" s="329"/>
      <c r="F20" s="329"/>
      <c r="G20" s="113"/>
      <c r="H20" s="162">
        <v>60</v>
      </c>
      <c r="I20" s="162">
        <f t="shared" si="0"/>
        <v>60</v>
      </c>
      <c r="J20" s="163"/>
      <c r="K20" s="114"/>
      <c r="L20" s="114"/>
      <c r="M20" s="114">
        <f>'5.3. Показники '!M15</f>
        <v>30</v>
      </c>
      <c r="N20" s="114">
        <f t="shared" si="1"/>
        <v>30</v>
      </c>
      <c r="O20" s="115"/>
      <c r="P20" s="101">
        <f t="shared" si="3"/>
        <v>-50</v>
      </c>
      <c r="Q20" s="101">
        <f t="shared" si="2"/>
        <v>-50</v>
      </c>
    </row>
    <row r="21" spans="1:17" ht="21" customHeight="1">
      <c r="A21" s="1"/>
      <c r="B21" s="1"/>
      <c r="C21" s="71"/>
      <c r="D21" s="329" t="str">
        <f>'5.3. Показники '!D16:F16</f>
        <v>Загальна кількість кабнетів, що потребують ремонту</v>
      </c>
      <c r="E21" s="329"/>
      <c r="F21" s="329"/>
      <c r="G21" s="113"/>
      <c r="H21" s="162">
        <v>10</v>
      </c>
      <c r="I21" s="162">
        <f t="shared" si="0"/>
        <v>10</v>
      </c>
      <c r="J21" s="159"/>
      <c r="K21" s="159"/>
      <c r="L21" s="159"/>
      <c r="M21" s="114">
        <f>'5.3. Показники '!M16</f>
        <v>10</v>
      </c>
      <c r="N21" s="114">
        <f t="shared" si="1"/>
        <v>10</v>
      </c>
      <c r="O21" s="160"/>
      <c r="P21" s="101">
        <f t="shared" si="3"/>
        <v>0</v>
      </c>
      <c r="Q21" s="101">
        <f t="shared" si="2"/>
        <v>0</v>
      </c>
    </row>
    <row r="22" spans="1:17" ht="24" customHeight="1">
      <c r="A22" s="1"/>
      <c r="B22" s="1"/>
      <c r="C22" s="71"/>
      <c r="D22" s="329" t="str">
        <f>'5.3. Показники '!D17:F17</f>
        <v>Кількість установ (закладів) які потребують проведення робіт з капітального ремонту </v>
      </c>
      <c r="E22" s="329"/>
      <c r="F22" s="329"/>
      <c r="G22" s="113"/>
      <c r="H22" s="162">
        <v>1</v>
      </c>
      <c r="I22" s="162">
        <f t="shared" si="0"/>
        <v>1</v>
      </c>
      <c r="J22" s="159"/>
      <c r="K22" s="159"/>
      <c r="L22" s="159"/>
      <c r="M22" s="114">
        <f>'5.3. Показники '!M17</f>
        <v>1</v>
      </c>
      <c r="N22" s="114">
        <f t="shared" si="1"/>
        <v>1</v>
      </c>
      <c r="O22" s="160"/>
      <c r="P22" s="101">
        <f t="shared" si="3"/>
        <v>0</v>
      </c>
      <c r="Q22" s="101">
        <f t="shared" si="2"/>
        <v>0</v>
      </c>
    </row>
    <row r="23" spans="1:17" ht="12.75" customHeight="1">
      <c r="A23" s="1"/>
      <c r="B23" s="1"/>
      <c r="C23" s="71"/>
      <c r="D23" s="329" t="str">
        <f>'5.3. Показники '!D18:F18</f>
        <v>Загальна кількість склопакетів, яку необхідно замінити</v>
      </c>
      <c r="E23" s="329"/>
      <c r="F23" s="329"/>
      <c r="G23" s="113"/>
      <c r="H23" s="162">
        <v>5</v>
      </c>
      <c r="I23" s="162">
        <f t="shared" si="0"/>
        <v>5</v>
      </c>
      <c r="J23" s="159"/>
      <c r="K23" s="159"/>
      <c r="L23" s="159"/>
      <c r="M23" s="114">
        <v>0</v>
      </c>
      <c r="N23" s="114">
        <v>0</v>
      </c>
      <c r="O23" s="160"/>
      <c r="P23" s="101">
        <v>0</v>
      </c>
      <c r="Q23" s="101">
        <f t="shared" si="2"/>
        <v>0</v>
      </c>
    </row>
    <row r="24" spans="1:17" ht="15.75" customHeight="1">
      <c r="A24" s="1"/>
      <c r="B24" s="1"/>
      <c r="C24" s="71"/>
      <c r="D24" s="329" t="str">
        <f>'5.3. Показники '!D19:F19</f>
        <v>Кількість дверей, які потребують заміни</v>
      </c>
      <c r="E24" s="329"/>
      <c r="F24" s="329"/>
      <c r="G24" s="113"/>
      <c r="H24" s="162">
        <v>10</v>
      </c>
      <c r="I24" s="162">
        <f t="shared" si="0"/>
        <v>10</v>
      </c>
      <c r="J24" s="159"/>
      <c r="K24" s="159"/>
      <c r="L24" s="159"/>
      <c r="M24" s="114">
        <f>'5.3. Показники '!M19</f>
        <v>10</v>
      </c>
      <c r="N24" s="114">
        <f t="shared" si="1"/>
        <v>10</v>
      </c>
      <c r="O24" s="160"/>
      <c r="P24" s="101">
        <f t="shared" si="3"/>
        <v>0</v>
      </c>
      <c r="Q24" s="101">
        <f t="shared" si="2"/>
        <v>0</v>
      </c>
    </row>
    <row r="25" spans="1:17" ht="16.5" customHeight="1">
      <c r="A25" s="1"/>
      <c r="B25" s="1"/>
      <c r="C25" s="71"/>
      <c r="D25" s="329" t="str">
        <f>'5.3. Показники '!D20:F20</f>
        <v>протяжність електромережі, що потребує заміни</v>
      </c>
      <c r="E25" s="329"/>
      <c r="F25" s="329"/>
      <c r="G25" s="113"/>
      <c r="H25" s="162">
        <v>500</v>
      </c>
      <c r="I25" s="162">
        <f t="shared" si="0"/>
        <v>500</v>
      </c>
      <c r="J25" s="159"/>
      <c r="K25" s="159"/>
      <c r="L25" s="159"/>
      <c r="M25" s="114">
        <f>'5.3. Показники '!M20</f>
        <v>500</v>
      </c>
      <c r="N25" s="114">
        <f t="shared" si="1"/>
        <v>500</v>
      </c>
      <c r="O25" s="160"/>
      <c r="P25" s="101">
        <f t="shared" si="3"/>
        <v>0</v>
      </c>
      <c r="Q25" s="101">
        <f t="shared" si="2"/>
        <v>0</v>
      </c>
    </row>
    <row r="26" spans="1:17" ht="16.5" customHeight="1">
      <c r="A26" s="1"/>
      <c r="B26" s="1"/>
      <c r="C26" s="71"/>
      <c r="D26" s="329" t="str">
        <f>'5.3. Показники '!D21:F21</f>
        <v>Площа службових кабінетів, які потребують ремонту</v>
      </c>
      <c r="E26" s="329"/>
      <c r="F26" s="329"/>
      <c r="G26" s="113"/>
      <c r="H26" s="162">
        <v>380</v>
      </c>
      <c r="I26" s="162">
        <f t="shared" si="0"/>
        <v>380</v>
      </c>
      <c r="J26" s="159"/>
      <c r="K26" s="159"/>
      <c r="L26" s="159"/>
      <c r="M26" s="114">
        <f>'5.3. Показники '!M21</f>
        <v>380</v>
      </c>
      <c r="N26" s="114">
        <f t="shared" si="1"/>
        <v>380</v>
      </c>
      <c r="O26" s="160"/>
      <c r="P26" s="101">
        <f t="shared" si="3"/>
        <v>0</v>
      </c>
      <c r="Q26" s="101">
        <f t="shared" si="2"/>
        <v>0</v>
      </c>
    </row>
    <row r="27" spans="1:17" ht="23.25" customHeight="1">
      <c r="A27" s="1"/>
      <c r="B27" s="1"/>
      <c r="C27" s="71"/>
      <c r="D27" s="329" t="str">
        <f>'5.3. Показники '!D22:F22</f>
        <v>Проведення витрат на авторський та технічний нагляд, проведення експертизи</v>
      </c>
      <c r="E27" s="329"/>
      <c r="F27" s="329"/>
      <c r="G27" s="113"/>
      <c r="H27" s="162"/>
      <c r="I27" s="162"/>
      <c r="J27" s="114"/>
      <c r="K27" s="114"/>
      <c r="L27" s="114"/>
      <c r="M27" s="140">
        <v>95</v>
      </c>
      <c r="N27" s="140">
        <f>M27</f>
        <v>95</v>
      </c>
      <c r="O27" s="206"/>
      <c r="P27" s="206">
        <v>0</v>
      </c>
      <c r="Q27" s="206">
        <v>0</v>
      </c>
    </row>
    <row r="28" spans="1:17" ht="51.75" customHeight="1">
      <c r="A28" s="1"/>
      <c r="B28" s="1"/>
      <c r="C28" s="71"/>
      <c r="D28" s="329" t="str">
        <f>'5.3. Показники '!D23:F23</f>
        <v>Обсяг видатків на капітальний ремонт адміністративної будівлі департаменту департаменту соціальної політики за адресою бульвар Шевченка, 307 (цокольне приміщення) (з ПКД)</v>
      </c>
      <c r="E28" s="329"/>
      <c r="F28" s="329"/>
      <c r="G28" s="113"/>
      <c r="H28" s="162"/>
      <c r="I28" s="162"/>
      <c r="J28" s="114"/>
      <c r="K28" s="114"/>
      <c r="L28" s="114"/>
      <c r="M28" s="140">
        <v>68.937</v>
      </c>
      <c r="N28" s="140">
        <v>68.93747</v>
      </c>
      <c r="O28" s="206"/>
      <c r="P28" s="206">
        <f>N28/M28</f>
        <v>1.0000068178191683</v>
      </c>
      <c r="Q28" s="206">
        <f>P28</f>
        <v>1.0000068178191683</v>
      </c>
    </row>
    <row r="29" spans="1:17" ht="16.5" customHeight="1">
      <c r="A29" s="1"/>
      <c r="B29" s="1"/>
      <c r="C29" s="71"/>
      <c r="D29" s="329" t="str">
        <f>'5.3. Показники '!D24:F24</f>
        <v>площа цокольних приміщень, які потребують ремонту</v>
      </c>
      <c r="E29" s="329"/>
      <c r="F29" s="329"/>
      <c r="G29" s="113"/>
      <c r="H29" s="162"/>
      <c r="I29" s="162"/>
      <c r="J29" s="114"/>
      <c r="K29" s="114"/>
      <c r="L29" s="114"/>
      <c r="M29" s="114">
        <v>500</v>
      </c>
      <c r="N29" s="114">
        <v>500</v>
      </c>
      <c r="O29" s="115"/>
      <c r="P29" s="206">
        <v>0</v>
      </c>
      <c r="Q29" s="206">
        <v>0</v>
      </c>
    </row>
    <row r="30" spans="1:17" ht="37.5" customHeight="1">
      <c r="A30" s="1"/>
      <c r="B30" s="1"/>
      <c r="C30" s="71"/>
      <c r="D30" s="329" t="str">
        <f>'5.3. Показники '!D25:F25</f>
        <v>Обсяг видатків на капітальний ремонт адміністративної будівлі департаменту департаменту соціальної політики за адресою бульвар Шевченка, 307 (туалети) (з ПКД)</v>
      </c>
      <c r="E30" s="329"/>
      <c r="F30" s="329"/>
      <c r="G30" s="113"/>
      <c r="H30" s="162"/>
      <c r="I30" s="162"/>
      <c r="J30" s="114"/>
      <c r="K30" s="114"/>
      <c r="L30" s="114"/>
      <c r="M30" s="114">
        <v>491.5482</v>
      </c>
      <c r="N30" s="114">
        <f aca="true" t="shared" si="4" ref="N30:N36">M30</f>
        <v>491.5482</v>
      </c>
      <c r="O30" s="115"/>
      <c r="P30" s="206">
        <v>0</v>
      </c>
      <c r="Q30" s="206">
        <v>0</v>
      </c>
    </row>
    <row r="31" spans="1:17" ht="12" customHeight="1">
      <c r="A31" s="1"/>
      <c r="B31" s="1"/>
      <c r="C31" s="71"/>
      <c r="D31" s="329" t="str">
        <f>'5.3. Показники '!D26:F26</f>
        <v>площа туалетів, які потребують ремонту</v>
      </c>
      <c r="E31" s="329"/>
      <c r="F31" s="329"/>
      <c r="G31" s="113"/>
      <c r="H31" s="162"/>
      <c r="I31" s="162"/>
      <c r="J31" s="114"/>
      <c r="K31" s="114"/>
      <c r="L31" s="114"/>
      <c r="M31" s="114">
        <f>'5.3. Показники '!M26</f>
        <v>120</v>
      </c>
      <c r="N31" s="114">
        <f t="shared" si="4"/>
        <v>120</v>
      </c>
      <c r="O31" s="115"/>
      <c r="P31" s="101">
        <f aca="true" t="shared" si="5" ref="P31:P36">P30</f>
        <v>0</v>
      </c>
      <c r="Q31" s="101">
        <f aca="true" t="shared" si="6" ref="Q31:Q36">P31</f>
        <v>0</v>
      </c>
    </row>
    <row r="32" spans="1:17" ht="14.25" customHeight="1">
      <c r="A32" s="1"/>
      <c r="B32" s="1"/>
      <c r="C32" s="71"/>
      <c r="D32" s="329" t="str">
        <f>'5.3. Показники '!D27:F27</f>
        <v>кількість туалетів, які потребують ремонту </v>
      </c>
      <c r="E32" s="329"/>
      <c r="F32" s="329"/>
      <c r="G32" s="113"/>
      <c r="H32" s="162"/>
      <c r="I32" s="162"/>
      <c r="J32" s="114"/>
      <c r="K32" s="114"/>
      <c r="L32" s="114"/>
      <c r="M32" s="114">
        <f>'5.3. Показники '!M27</f>
        <v>4</v>
      </c>
      <c r="N32" s="114">
        <f t="shared" si="4"/>
        <v>4</v>
      </c>
      <c r="O32" s="115"/>
      <c r="P32" s="101">
        <f t="shared" si="5"/>
        <v>0</v>
      </c>
      <c r="Q32" s="101">
        <f t="shared" si="6"/>
        <v>0</v>
      </c>
    </row>
    <row r="33" spans="1:17" ht="42" customHeight="1">
      <c r="A33" s="1"/>
      <c r="B33" s="1"/>
      <c r="C33" s="71"/>
      <c r="D33" s="329" t="str">
        <f>'5.3. Показники '!D28:F28</f>
        <v>Обсяг видатків на капітальний ремонт входу та холу адміністративної будівлі департаменту департаменту соціальної політики за адресою бульвар Шевченка, 307(з ПКД)</v>
      </c>
      <c r="E33" s="329"/>
      <c r="F33" s="329"/>
      <c r="G33" s="113"/>
      <c r="H33" s="162"/>
      <c r="I33" s="162"/>
      <c r="J33" s="114"/>
      <c r="K33" s="114"/>
      <c r="L33" s="114"/>
      <c r="M33" s="114">
        <f>'5.3. Показники '!M28</f>
        <v>0</v>
      </c>
      <c r="N33" s="114">
        <f t="shared" si="4"/>
        <v>0</v>
      </c>
      <c r="O33" s="115"/>
      <c r="P33" s="101">
        <f t="shared" si="5"/>
        <v>0</v>
      </c>
      <c r="Q33" s="101">
        <f t="shared" si="6"/>
        <v>0</v>
      </c>
    </row>
    <row r="34" spans="1:17" ht="26.25" customHeight="1">
      <c r="A34" s="1"/>
      <c r="B34" s="1"/>
      <c r="C34" s="71"/>
      <c r="D34" s="329" t="str">
        <f>'5.3. Показники '!D29:F29</f>
        <v>Кількість документів на авторський і технічний нагляд, проведення експертизи, що необхідно виготовити</v>
      </c>
      <c r="E34" s="329"/>
      <c r="F34" s="329"/>
      <c r="G34" s="113"/>
      <c r="H34" s="162"/>
      <c r="I34" s="162"/>
      <c r="J34" s="114"/>
      <c r="K34" s="114"/>
      <c r="L34" s="114"/>
      <c r="M34" s="114">
        <f>'5.3. Показники '!M29</f>
        <v>1</v>
      </c>
      <c r="N34" s="114">
        <f t="shared" si="4"/>
        <v>1</v>
      </c>
      <c r="O34" s="115"/>
      <c r="P34" s="101">
        <f t="shared" si="5"/>
        <v>0</v>
      </c>
      <c r="Q34" s="101">
        <f t="shared" si="6"/>
        <v>0</v>
      </c>
    </row>
    <row r="35" spans="1:17" ht="43.5" customHeight="1">
      <c r="A35" s="1"/>
      <c r="B35" s="1"/>
      <c r="C35" s="71"/>
      <c r="D35" s="329" t="str">
        <f>'5.3. Показники '!D30:F30</f>
        <v>Обсяг видатків на капітальний ремонт (утеплення) альтанкидля харчування на території центру реінтеграції бездомних осіб за адресою: вул. Рєпіна, 12/1 (для цілодобового пункту обігріву в осінньо-зимовий період)</v>
      </c>
      <c r="E35" s="329"/>
      <c r="F35" s="329"/>
      <c r="G35" s="113"/>
      <c r="H35" s="162"/>
      <c r="I35" s="162"/>
      <c r="J35" s="114"/>
      <c r="K35" s="114"/>
      <c r="L35" s="114"/>
      <c r="M35" s="114">
        <f>'5.3. Показники '!M30</f>
        <v>0</v>
      </c>
      <c r="N35" s="114">
        <f t="shared" si="4"/>
        <v>0</v>
      </c>
      <c r="O35" s="115"/>
      <c r="P35" s="101">
        <f t="shared" si="5"/>
        <v>0</v>
      </c>
      <c r="Q35" s="101">
        <f t="shared" si="6"/>
        <v>0</v>
      </c>
    </row>
    <row r="36" spans="1:17" ht="16.5" customHeight="1">
      <c r="A36" s="1"/>
      <c r="B36" s="1"/>
      <c r="C36" s="71"/>
      <c r="D36" s="329" t="str">
        <f>'5.3. Показники '!D31:F31</f>
        <v>Кількість альтанок, що потребує утеплення</v>
      </c>
      <c r="E36" s="329"/>
      <c r="F36" s="329"/>
      <c r="G36" s="113"/>
      <c r="H36" s="162"/>
      <c r="I36" s="162"/>
      <c r="J36" s="114"/>
      <c r="K36" s="114"/>
      <c r="L36" s="114"/>
      <c r="M36" s="114">
        <f>'5.3. Показники '!M31</f>
        <v>1</v>
      </c>
      <c r="N36" s="114">
        <f t="shared" si="4"/>
        <v>1</v>
      </c>
      <c r="O36" s="115"/>
      <c r="P36" s="101">
        <f t="shared" si="5"/>
        <v>0</v>
      </c>
      <c r="Q36" s="101">
        <f t="shared" si="6"/>
        <v>0</v>
      </c>
    </row>
    <row r="37" spans="1:17" ht="36.75" customHeight="1" hidden="1">
      <c r="A37" s="1"/>
      <c r="B37" s="1"/>
      <c r="C37" s="71"/>
      <c r="D37" s="329"/>
      <c r="E37" s="329"/>
      <c r="F37" s="329"/>
      <c r="G37" s="207"/>
      <c r="H37" s="208"/>
      <c r="I37" s="208"/>
      <c r="J37" s="159"/>
      <c r="K37" s="159"/>
      <c r="L37" s="159"/>
      <c r="M37" s="159"/>
      <c r="N37" s="159"/>
      <c r="O37" s="160"/>
      <c r="P37" s="128"/>
      <c r="Q37" s="209"/>
    </row>
    <row r="38" spans="1:17" ht="33" customHeight="1">
      <c r="A38" s="1"/>
      <c r="B38" s="1"/>
      <c r="C38" s="71"/>
      <c r="D38" s="347" t="s">
        <v>191</v>
      </c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5"/>
    </row>
    <row r="39" spans="1:17" ht="14.25" customHeight="1">
      <c r="A39" s="1"/>
      <c r="B39" s="1"/>
      <c r="C39" s="112"/>
      <c r="D39" s="329" t="s">
        <v>51</v>
      </c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</row>
    <row r="40" spans="1:17" ht="21.75" customHeight="1">
      <c r="A40" s="1"/>
      <c r="B40" s="1"/>
      <c r="C40" s="68" t="s">
        <v>49</v>
      </c>
      <c r="D40" s="348" t="str">
        <f>'5.3. Показники '!D35:F35</f>
        <v>Кількість установ (закладів), в яких буде проведено роботи з капітального ремонту </v>
      </c>
      <c r="E40" s="348"/>
      <c r="F40" s="348"/>
      <c r="G40" s="93"/>
      <c r="H40" s="93">
        <v>1</v>
      </c>
      <c r="I40" s="93">
        <f aca="true" t="shared" si="7" ref="I40:I45">H40</f>
        <v>1</v>
      </c>
      <c r="J40" s="93"/>
      <c r="K40" s="96"/>
      <c r="L40" s="96"/>
      <c r="M40" s="96">
        <f>'5.3. Показники '!M35</f>
        <v>1</v>
      </c>
      <c r="N40" s="96">
        <f aca="true" t="shared" si="8" ref="N40:N53">M40</f>
        <v>1</v>
      </c>
      <c r="O40" s="100"/>
      <c r="P40" s="101">
        <f aca="true" t="shared" si="9" ref="P40:P48">M40/H40*100-100</f>
        <v>0</v>
      </c>
      <c r="Q40" s="100">
        <f aca="true" t="shared" si="10" ref="Q40:Q53">P40</f>
        <v>0</v>
      </c>
    </row>
    <row r="41" spans="1:17" ht="21.75" customHeight="1">
      <c r="A41" s="1"/>
      <c r="B41" s="1"/>
      <c r="C41" s="68"/>
      <c r="D41" s="348" t="str">
        <f>'5.3. Показники '!D36:F36</f>
        <v>Загальна кількість кабінетів, що планується відремонтувати</v>
      </c>
      <c r="E41" s="348"/>
      <c r="F41" s="348"/>
      <c r="G41" s="93"/>
      <c r="H41" s="93">
        <v>10</v>
      </c>
      <c r="I41" s="93">
        <f t="shared" si="7"/>
        <v>10</v>
      </c>
      <c r="J41" s="93"/>
      <c r="K41" s="96"/>
      <c r="L41" s="96"/>
      <c r="M41" s="96">
        <f>'5.3. Показники '!M36</f>
        <v>10</v>
      </c>
      <c r="N41" s="96">
        <f t="shared" si="8"/>
        <v>10</v>
      </c>
      <c r="O41" s="100"/>
      <c r="P41" s="101">
        <f t="shared" si="9"/>
        <v>0</v>
      </c>
      <c r="Q41" s="100">
        <f t="shared" si="10"/>
        <v>0</v>
      </c>
    </row>
    <row r="42" spans="1:17" ht="21.75" customHeight="1">
      <c r="A42" s="1"/>
      <c r="B42" s="1"/>
      <c r="C42" s="68"/>
      <c r="D42" s="348" t="str">
        <f>'5.3. Показники '!D37:F37</f>
        <v>Загальна кількість склопакетів, яку планується замінити</v>
      </c>
      <c r="E42" s="348"/>
      <c r="F42" s="348"/>
      <c r="G42" s="93"/>
      <c r="H42" s="93">
        <v>5</v>
      </c>
      <c r="I42" s="93">
        <v>5</v>
      </c>
      <c r="J42" s="93"/>
      <c r="K42" s="96"/>
      <c r="L42" s="96"/>
      <c r="M42" s="96">
        <v>0</v>
      </c>
      <c r="N42" s="96">
        <v>0</v>
      </c>
      <c r="O42" s="100"/>
      <c r="P42" s="101">
        <v>0</v>
      </c>
      <c r="Q42" s="100">
        <f t="shared" si="10"/>
        <v>0</v>
      </c>
    </row>
    <row r="43" spans="1:17" ht="21.75" customHeight="1">
      <c r="A43" s="1"/>
      <c r="B43" s="1"/>
      <c r="C43" s="68"/>
      <c r="D43" s="348" t="str">
        <f>'5.3. Показники '!D38:F38</f>
        <v>Кількість дверей, яку планується замінити</v>
      </c>
      <c r="E43" s="348"/>
      <c r="F43" s="348"/>
      <c r="G43" s="93"/>
      <c r="H43" s="93">
        <v>10</v>
      </c>
      <c r="I43" s="93">
        <f t="shared" si="7"/>
        <v>10</v>
      </c>
      <c r="J43" s="93"/>
      <c r="K43" s="96"/>
      <c r="L43" s="96"/>
      <c r="M43" s="96">
        <f>'5.3. Показники '!M38</f>
        <v>10</v>
      </c>
      <c r="N43" s="96">
        <f t="shared" si="8"/>
        <v>10</v>
      </c>
      <c r="O43" s="100"/>
      <c r="P43" s="101">
        <f t="shared" si="9"/>
        <v>0</v>
      </c>
      <c r="Q43" s="100">
        <f t="shared" si="10"/>
        <v>0</v>
      </c>
    </row>
    <row r="44" spans="1:17" ht="21.75" customHeight="1">
      <c r="A44" s="1"/>
      <c r="B44" s="1"/>
      <c r="C44" s="68"/>
      <c r="D44" s="348" t="str">
        <f>'5.3. Показники '!D39:F39</f>
        <v>протяжність електромережі, що планується замінити</v>
      </c>
      <c r="E44" s="348"/>
      <c r="F44" s="348"/>
      <c r="G44" s="93"/>
      <c r="H44" s="93">
        <v>500</v>
      </c>
      <c r="I44" s="93">
        <f t="shared" si="7"/>
        <v>500</v>
      </c>
      <c r="J44" s="93"/>
      <c r="K44" s="96"/>
      <c r="L44" s="96"/>
      <c r="M44" s="96">
        <f>'5.3. Показники '!M39</f>
        <v>500</v>
      </c>
      <c r="N44" s="96">
        <f t="shared" si="8"/>
        <v>500</v>
      </c>
      <c r="O44" s="100"/>
      <c r="P44" s="101">
        <f t="shared" si="9"/>
        <v>0</v>
      </c>
      <c r="Q44" s="100">
        <f t="shared" si="10"/>
        <v>0</v>
      </c>
    </row>
    <row r="45" spans="1:17" ht="21.75" customHeight="1">
      <c r="A45" s="1"/>
      <c r="B45" s="1"/>
      <c r="C45" s="68"/>
      <c r="D45" s="348" t="str">
        <f>'5.3. Показники '!D40:F40</f>
        <v>площа службових кабінетів, які будуть відремонтовані</v>
      </c>
      <c r="E45" s="348"/>
      <c r="F45" s="348"/>
      <c r="G45" s="93"/>
      <c r="H45" s="93">
        <v>210</v>
      </c>
      <c r="I45" s="93">
        <f t="shared" si="7"/>
        <v>210</v>
      </c>
      <c r="J45" s="93"/>
      <c r="K45" s="96"/>
      <c r="L45" s="96"/>
      <c r="M45" s="96">
        <f>'5.3. Показники '!M40</f>
        <v>380</v>
      </c>
      <c r="N45" s="96">
        <f t="shared" si="8"/>
        <v>380</v>
      </c>
      <c r="O45" s="100"/>
      <c r="P45" s="101">
        <f t="shared" si="9"/>
        <v>80.95238095238096</v>
      </c>
      <c r="Q45" s="100">
        <f t="shared" si="10"/>
        <v>80.95238095238096</v>
      </c>
    </row>
    <row r="46" spans="1:17" ht="21.75" customHeight="1" hidden="1">
      <c r="A46" s="1"/>
      <c r="B46" s="1"/>
      <c r="C46" s="68"/>
      <c r="D46" s="348">
        <f>'5.3. Показники '!D41:F41</f>
        <v>0</v>
      </c>
      <c r="E46" s="348"/>
      <c r="F46" s="348"/>
      <c r="G46" s="126"/>
      <c r="H46" s="126"/>
      <c r="I46" s="126"/>
      <c r="J46" s="126"/>
      <c r="K46" s="125"/>
      <c r="L46" s="125"/>
      <c r="M46" s="96">
        <f>'5.3. Показники '!M41</f>
        <v>0</v>
      </c>
      <c r="N46" s="96">
        <f t="shared" si="8"/>
        <v>0</v>
      </c>
      <c r="O46" s="127"/>
      <c r="P46" s="101" t="e">
        <f t="shared" si="9"/>
        <v>#DIV/0!</v>
      </c>
      <c r="Q46" s="100" t="e">
        <f t="shared" si="10"/>
        <v>#DIV/0!</v>
      </c>
    </row>
    <row r="47" spans="1:17" ht="21.75" customHeight="1" hidden="1">
      <c r="A47" s="1"/>
      <c r="B47" s="1"/>
      <c r="C47" s="68"/>
      <c r="D47" s="348">
        <f>'5.3. Показники '!D42:F42</f>
        <v>0</v>
      </c>
      <c r="E47" s="348"/>
      <c r="F47" s="348"/>
      <c r="G47" s="126"/>
      <c r="H47" s="126"/>
      <c r="I47" s="126"/>
      <c r="J47" s="126"/>
      <c r="K47" s="125"/>
      <c r="L47" s="125"/>
      <c r="M47" s="96">
        <f>'5.3. Показники '!M42</f>
        <v>0</v>
      </c>
      <c r="N47" s="96">
        <f t="shared" si="8"/>
        <v>0</v>
      </c>
      <c r="O47" s="127"/>
      <c r="P47" s="101" t="e">
        <f t="shared" si="9"/>
        <v>#DIV/0!</v>
      </c>
      <c r="Q47" s="100" t="e">
        <f t="shared" si="10"/>
        <v>#DIV/0!</v>
      </c>
    </row>
    <row r="48" spans="1:17" ht="21.75" customHeight="1" hidden="1">
      <c r="A48" s="1"/>
      <c r="B48" s="1"/>
      <c r="C48" s="68"/>
      <c r="D48" s="348">
        <f>'5.3. Показники '!D43:F43</f>
        <v>0</v>
      </c>
      <c r="E48" s="348"/>
      <c r="F48" s="348"/>
      <c r="G48" s="126"/>
      <c r="H48" s="126"/>
      <c r="I48" s="126"/>
      <c r="J48" s="126"/>
      <c r="K48" s="125"/>
      <c r="L48" s="125"/>
      <c r="M48" s="96">
        <f>'5.3. Показники '!M43</f>
        <v>0</v>
      </c>
      <c r="N48" s="96">
        <f t="shared" si="8"/>
        <v>0</v>
      </c>
      <c r="O48" s="127"/>
      <c r="P48" s="101" t="e">
        <f t="shared" si="9"/>
        <v>#DIV/0!</v>
      </c>
      <c r="Q48" s="100" t="e">
        <f t="shared" si="10"/>
        <v>#DIV/0!</v>
      </c>
    </row>
    <row r="49" spans="1:17" ht="21.75" customHeight="1">
      <c r="A49" s="1"/>
      <c r="B49" s="1"/>
      <c r="C49" s="68"/>
      <c r="D49" s="348" t="str">
        <f>'5.3. Показники '!D44:F44</f>
        <v>Площа цокольних приміщень , які будуть відтремонтовані </v>
      </c>
      <c r="E49" s="348"/>
      <c r="F49" s="348"/>
      <c r="G49" s="93"/>
      <c r="H49" s="93"/>
      <c r="I49" s="93"/>
      <c r="J49" s="93"/>
      <c r="K49" s="96"/>
      <c r="L49" s="96"/>
      <c r="M49" s="96">
        <f>'5.3. Показники '!M44</f>
        <v>500</v>
      </c>
      <c r="N49" s="96">
        <f t="shared" si="8"/>
        <v>500</v>
      </c>
      <c r="O49" s="100"/>
      <c r="P49" s="101">
        <f>P44</f>
        <v>0</v>
      </c>
      <c r="Q49" s="100">
        <f t="shared" si="10"/>
        <v>0</v>
      </c>
    </row>
    <row r="50" spans="1:17" ht="21.75" customHeight="1">
      <c r="A50" s="1"/>
      <c r="B50" s="1"/>
      <c r="C50" s="68"/>
      <c r="D50" s="348" t="str">
        <f>'5.3. Показники '!D45:F45</f>
        <v>Площа туалетів , які будуть відтремонтовані </v>
      </c>
      <c r="E50" s="348"/>
      <c r="F50" s="348"/>
      <c r="G50" s="93"/>
      <c r="H50" s="93"/>
      <c r="I50" s="93"/>
      <c r="J50" s="93"/>
      <c r="K50" s="96"/>
      <c r="L50" s="96"/>
      <c r="M50" s="96">
        <f>'5.3. Показники '!M45</f>
        <v>120</v>
      </c>
      <c r="N50" s="96">
        <f t="shared" si="8"/>
        <v>120</v>
      </c>
      <c r="O50" s="100"/>
      <c r="P50" s="101">
        <f>0</f>
        <v>0</v>
      </c>
      <c r="Q50" s="100">
        <f t="shared" si="10"/>
        <v>0</v>
      </c>
    </row>
    <row r="51" spans="1:17" ht="21.75" customHeight="1">
      <c r="A51" s="1"/>
      <c r="B51" s="1"/>
      <c r="C51" s="68"/>
      <c r="D51" s="348" t="str">
        <f>'5.3. Показники '!D46:F46</f>
        <v>Кількість туалетів, які будуть відтремонтовані </v>
      </c>
      <c r="E51" s="348"/>
      <c r="F51" s="348"/>
      <c r="G51" s="93"/>
      <c r="H51" s="93"/>
      <c r="I51" s="93"/>
      <c r="J51" s="93"/>
      <c r="K51" s="96"/>
      <c r="L51" s="96"/>
      <c r="M51" s="96">
        <f>'5.3. Показники '!M46</f>
        <v>4</v>
      </c>
      <c r="N51" s="96">
        <f t="shared" si="8"/>
        <v>4</v>
      </c>
      <c r="O51" s="100"/>
      <c r="P51" s="101">
        <f>0</f>
        <v>0</v>
      </c>
      <c r="Q51" s="100">
        <f t="shared" si="10"/>
        <v>0</v>
      </c>
    </row>
    <row r="52" spans="1:17" ht="21.75" customHeight="1">
      <c r="A52" s="1"/>
      <c r="B52" s="1"/>
      <c r="C52" s="68"/>
      <c r="D52" s="348" t="str">
        <f>'5.3. Показники '!D47:F47</f>
        <v>Кількість документів на авторський і технічний нагляд, проведення експертизи, що буде вигототовлено</v>
      </c>
      <c r="E52" s="348"/>
      <c r="F52" s="348"/>
      <c r="G52" s="93"/>
      <c r="H52" s="93"/>
      <c r="I52" s="93"/>
      <c r="J52" s="93"/>
      <c r="K52" s="96"/>
      <c r="L52" s="96"/>
      <c r="M52" s="96">
        <f>'5.3. Показники '!M47</f>
        <v>1</v>
      </c>
      <c r="N52" s="96">
        <f t="shared" si="8"/>
        <v>1</v>
      </c>
      <c r="O52" s="100"/>
      <c r="P52" s="101">
        <f>0</f>
        <v>0</v>
      </c>
      <c r="Q52" s="100">
        <f t="shared" si="10"/>
        <v>0</v>
      </c>
    </row>
    <row r="53" spans="1:17" ht="21.75" customHeight="1">
      <c r="A53" s="1"/>
      <c r="B53" s="1"/>
      <c r="C53" s="68"/>
      <c r="D53" s="348" t="str">
        <f>'5.3. Показники '!D48:F48</f>
        <v>Кількість альтанок, що буде утеплено  </v>
      </c>
      <c r="E53" s="348"/>
      <c r="F53" s="348"/>
      <c r="G53" s="93"/>
      <c r="H53" s="93"/>
      <c r="I53" s="93"/>
      <c r="J53" s="93"/>
      <c r="K53" s="96"/>
      <c r="L53" s="96"/>
      <c r="M53" s="96">
        <f>'5.3. Показники '!M48</f>
        <v>0</v>
      </c>
      <c r="N53" s="96">
        <f t="shared" si="8"/>
        <v>0</v>
      </c>
      <c r="O53" s="100"/>
      <c r="P53" s="101">
        <f>0</f>
        <v>0</v>
      </c>
      <c r="Q53" s="100">
        <f t="shared" si="10"/>
        <v>0</v>
      </c>
    </row>
    <row r="54" spans="1:17" ht="21.75" customHeight="1">
      <c r="A54" s="1"/>
      <c r="B54" s="1"/>
      <c r="C54" s="68"/>
      <c r="D54" s="347" t="s">
        <v>190</v>
      </c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5"/>
    </row>
    <row r="55" spans="1:17" ht="24.75" customHeight="1">
      <c r="A55" s="1"/>
      <c r="B55" s="1"/>
      <c r="C55" s="20"/>
      <c r="D55" s="329" t="s">
        <v>50</v>
      </c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</row>
    <row r="56" spans="1:17" ht="28.5" customHeight="1">
      <c r="A56" s="1"/>
      <c r="B56" s="1"/>
      <c r="C56" s="68" t="s">
        <v>49</v>
      </c>
      <c r="D56" s="346" t="str">
        <f>'5.3. Показники '!D52:E52</f>
        <v>середня вартість ремонту одного службового кабінету</v>
      </c>
      <c r="E56" s="346"/>
      <c r="F56" s="346"/>
      <c r="G56" s="93"/>
      <c r="H56" s="130">
        <v>114.18</v>
      </c>
      <c r="I56" s="130">
        <f>H56</f>
        <v>114.18</v>
      </c>
      <c r="J56" s="93"/>
      <c r="K56" s="96"/>
      <c r="L56" s="96"/>
      <c r="M56" s="138">
        <f>'5.3. Показники '!M52</f>
        <v>51.22</v>
      </c>
      <c r="N56" s="138">
        <f>M56</f>
        <v>51.22</v>
      </c>
      <c r="O56" s="100"/>
      <c r="P56" s="101">
        <f>M56/H56*100-100</f>
        <v>-55.14100543002278</v>
      </c>
      <c r="Q56" s="100">
        <f aca="true" t="shared" si="11" ref="Q56:Q64">P56</f>
        <v>-55.14100543002278</v>
      </c>
    </row>
    <row r="57" spans="1:17" ht="24.75" customHeight="1">
      <c r="A57" s="1"/>
      <c r="B57" s="1"/>
      <c r="C57" s="68"/>
      <c r="D57" s="350" t="str">
        <f>'5.3. Показники '!D53:E53</f>
        <v>середня вартість монтажу  слопакету</v>
      </c>
      <c r="E57" s="350"/>
      <c r="F57" s="350"/>
      <c r="G57" s="85"/>
      <c r="H57" s="130">
        <v>16000</v>
      </c>
      <c r="I57" s="130">
        <f>H57</f>
        <v>16000</v>
      </c>
      <c r="J57" s="93"/>
      <c r="K57" s="96"/>
      <c r="L57" s="96"/>
      <c r="M57" s="138"/>
      <c r="N57" s="138"/>
      <c r="O57" s="100"/>
      <c r="P57" s="101">
        <f>M57/H57*100-100</f>
        <v>-100</v>
      </c>
      <c r="Q57" s="100">
        <f t="shared" si="11"/>
        <v>-100</v>
      </c>
    </row>
    <row r="58" spans="3:17" ht="12.75">
      <c r="C58" s="151"/>
      <c r="D58" s="349" t="str">
        <f>'5.3. Показники '!D54:E54</f>
        <v>середня вартість заміни дверей</v>
      </c>
      <c r="E58" s="349"/>
      <c r="F58" s="349"/>
      <c r="G58" s="165"/>
      <c r="H58" s="130">
        <v>30</v>
      </c>
      <c r="I58" s="130">
        <f>H58</f>
        <v>30</v>
      </c>
      <c r="J58" s="147"/>
      <c r="K58" s="148"/>
      <c r="L58" s="148"/>
      <c r="M58" s="138">
        <f>'5.3. Показники '!M54</f>
        <v>8.69</v>
      </c>
      <c r="N58" s="167">
        <f aca="true" t="shared" si="12" ref="N58:N64">M58</f>
        <v>8.69</v>
      </c>
      <c r="O58" s="166"/>
      <c r="P58" s="101">
        <f>M58/H58*100-100</f>
        <v>-71.03333333333333</v>
      </c>
      <c r="Q58" s="100">
        <f t="shared" si="11"/>
        <v>-71.03333333333333</v>
      </c>
    </row>
    <row r="59" spans="3:17" ht="12.75">
      <c r="C59" s="5"/>
      <c r="D59" s="346" t="str">
        <f>'5.3. Показники '!D55:E55</f>
        <v>середня вартість заміни 1 п.м. електромережі</v>
      </c>
      <c r="E59" s="346"/>
      <c r="F59" s="346"/>
      <c r="G59" s="85"/>
      <c r="H59" s="130">
        <v>120</v>
      </c>
      <c r="I59" s="130">
        <f>H59</f>
        <v>120</v>
      </c>
      <c r="J59" s="93"/>
      <c r="K59" s="96"/>
      <c r="L59" s="96"/>
      <c r="M59" s="138">
        <f>'5.3. Показники '!M55</f>
        <v>60</v>
      </c>
      <c r="N59" s="167">
        <f t="shared" si="12"/>
        <v>60</v>
      </c>
      <c r="O59" s="100"/>
      <c r="P59" s="101">
        <f>M59/H59*100-100</f>
        <v>-50</v>
      </c>
      <c r="Q59" s="100">
        <f t="shared" si="11"/>
        <v>-50</v>
      </c>
    </row>
    <row r="60" spans="3:17" ht="24.75" customHeight="1">
      <c r="C60" s="5"/>
      <c r="D60" s="346" t="str">
        <f>'5.3. Показники '!D56:E56</f>
        <v>середня вартість ремонту одного квадратного метру робочих кабінетів</v>
      </c>
      <c r="E60" s="346"/>
      <c r="F60" s="346"/>
      <c r="G60" s="85"/>
      <c r="H60" s="130">
        <v>1846.74</v>
      </c>
      <c r="I60" s="130">
        <f>H60</f>
        <v>1846.74</v>
      </c>
      <c r="J60" s="93"/>
      <c r="K60" s="96"/>
      <c r="L60" s="96"/>
      <c r="M60" s="138">
        <f>'5.3. Показники '!M56</f>
        <v>1347.92</v>
      </c>
      <c r="N60" s="167">
        <f t="shared" si="12"/>
        <v>1347.92</v>
      </c>
      <c r="O60" s="100"/>
      <c r="P60" s="101">
        <f>M60/H60*100-100</f>
        <v>-27.010840724736568</v>
      </c>
      <c r="Q60" s="100">
        <f t="shared" si="11"/>
        <v>-27.010840724736568</v>
      </c>
    </row>
    <row r="61" spans="3:17" ht="24" customHeight="1">
      <c r="C61" s="5"/>
      <c r="D61" s="346" t="str">
        <f>'5.3. Показники '!D57:E57</f>
        <v>середня вартість ремонту одного квадратного метру цокольного поверху</v>
      </c>
      <c r="E61" s="346"/>
      <c r="F61" s="346"/>
      <c r="G61" s="85"/>
      <c r="H61" s="130"/>
      <c r="I61" s="130"/>
      <c r="J61" s="126"/>
      <c r="K61" s="125"/>
      <c r="L61" s="125"/>
      <c r="M61" s="138">
        <f>'5.3. Показники '!M57</f>
        <v>2200</v>
      </c>
      <c r="N61" s="167">
        <f t="shared" si="12"/>
        <v>2200</v>
      </c>
      <c r="O61" s="127"/>
      <c r="P61" s="101">
        <v>0</v>
      </c>
      <c r="Q61" s="100">
        <f t="shared" si="11"/>
        <v>0</v>
      </c>
    </row>
    <row r="62" spans="3:17" ht="29.25" customHeight="1">
      <c r="C62" s="5"/>
      <c r="D62" s="346" t="str">
        <f>'5.3. Показники '!D58:E58</f>
        <v>середня вартість ремонту одного квадратного метру туалетів</v>
      </c>
      <c r="E62" s="346"/>
      <c r="F62" s="346"/>
      <c r="G62" s="85"/>
      <c r="H62" s="130"/>
      <c r="I62" s="130"/>
      <c r="J62" s="126"/>
      <c r="K62" s="125"/>
      <c r="L62" s="125"/>
      <c r="M62" s="138">
        <f>'5.3. Показники '!M58</f>
        <v>4096.24</v>
      </c>
      <c r="N62" s="167">
        <f t="shared" si="12"/>
        <v>4096.24</v>
      </c>
      <c r="O62" s="127"/>
      <c r="P62" s="101">
        <v>0</v>
      </c>
      <c r="Q62" s="100">
        <f t="shared" si="11"/>
        <v>0</v>
      </c>
    </row>
    <row r="63" spans="3:17" ht="28.5" customHeight="1">
      <c r="C63" s="5"/>
      <c r="D63" s="346" t="str">
        <f>'5.3. Показники '!D59:E59</f>
        <v>середня вартість виготовлення проєктно-кошторисної документації</v>
      </c>
      <c r="E63" s="346"/>
      <c r="F63" s="346"/>
      <c r="G63" s="85"/>
      <c r="H63" s="130"/>
      <c r="I63" s="130"/>
      <c r="J63" s="126"/>
      <c r="K63" s="125"/>
      <c r="L63" s="125"/>
      <c r="M63" s="138">
        <f>'5.3. Показники '!M59</f>
        <v>95000</v>
      </c>
      <c r="N63" s="167">
        <f t="shared" si="12"/>
        <v>95000</v>
      </c>
      <c r="O63" s="127"/>
      <c r="P63" s="101">
        <v>0</v>
      </c>
      <c r="Q63" s="100">
        <f t="shared" si="11"/>
        <v>0</v>
      </c>
    </row>
    <row r="64" spans="3:17" ht="28.5" customHeight="1">
      <c r="C64" s="5"/>
      <c r="D64" s="346" t="str">
        <f>'5.3. Показники '!D60:E60</f>
        <v>середня вартість робіт з утеплення альтанки</v>
      </c>
      <c r="E64" s="346"/>
      <c r="F64" s="346"/>
      <c r="G64" s="85"/>
      <c r="H64" s="130"/>
      <c r="I64" s="130"/>
      <c r="J64" s="126"/>
      <c r="K64" s="125"/>
      <c r="L64" s="125"/>
      <c r="M64" s="138">
        <f>'5.3. Показники '!M60</f>
        <v>0</v>
      </c>
      <c r="N64" s="167">
        <f t="shared" si="12"/>
        <v>0</v>
      </c>
      <c r="O64" s="127"/>
      <c r="P64" s="101">
        <v>0</v>
      </c>
      <c r="Q64" s="100">
        <f t="shared" si="11"/>
        <v>0</v>
      </c>
    </row>
    <row r="65" spans="4:17" ht="12.75">
      <c r="D65" s="342" t="s">
        <v>192</v>
      </c>
      <c r="E65" s="343"/>
      <c r="F65" s="343"/>
      <c r="G65" s="343"/>
      <c r="H65" s="343"/>
      <c r="I65" s="343"/>
      <c r="J65" s="344"/>
      <c r="K65" s="344"/>
      <c r="L65" s="344"/>
      <c r="M65" s="344"/>
      <c r="N65" s="344"/>
      <c r="O65" s="344"/>
      <c r="P65" s="344"/>
      <c r="Q65" s="345"/>
    </row>
    <row r="66" spans="3:17" ht="12.75">
      <c r="C66" s="20"/>
      <c r="D66" s="329" t="str">
        <f>'5.3. Показники '!D63:Q63</f>
        <v>якості</v>
      </c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</row>
    <row r="67" spans="3:17" ht="37.5" customHeight="1">
      <c r="C67" s="68"/>
      <c r="D67" s="346" t="str">
        <f>'5.3. Показники '!D67:E67</f>
        <v>Питома вага установ (закладів), в яких проведено капітальний ремонт в загальній кількості, що потребують ремонту</v>
      </c>
      <c r="E67" s="346"/>
      <c r="F67" s="346"/>
      <c r="G67" s="168"/>
      <c r="H67" s="169">
        <v>100</v>
      </c>
      <c r="I67" s="131">
        <f aca="true" t="shared" si="13" ref="I67:I72">H67</f>
        <v>100</v>
      </c>
      <c r="J67" s="126"/>
      <c r="K67" s="125"/>
      <c r="L67" s="125"/>
      <c r="M67" s="99">
        <v>100</v>
      </c>
      <c r="N67" s="99">
        <f aca="true" t="shared" si="14" ref="N67:N76">M67</f>
        <v>100</v>
      </c>
      <c r="O67" s="127"/>
      <c r="P67" s="101">
        <f aca="true" t="shared" si="15" ref="P67:P72">M67/H67*100-100</f>
        <v>0</v>
      </c>
      <c r="Q67" s="100">
        <f aca="true" t="shared" si="16" ref="Q67:Q72">P67</f>
        <v>0</v>
      </c>
    </row>
    <row r="68" spans="3:17" ht="37.5" customHeight="1">
      <c r="C68" s="68"/>
      <c r="D68" s="346" t="str">
        <f>'5.3. Показники '!D68:E68</f>
        <v>Питома вага відремонтованих службових кабінетів в загальній кількості, що потребують ремонту</v>
      </c>
      <c r="E68" s="346"/>
      <c r="F68" s="346"/>
      <c r="G68" s="168"/>
      <c r="H68" s="169">
        <v>100</v>
      </c>
      <c r="I68" s="131">
        <f t="shared" si="13"/>
        <v>100</v>
      </c>
      <c r="J68" s="126"/>
      <c r="K68" s="125"/>
      <c r="L68" s="125"/>
      <c r="M68" s="99">
        <f>'5.3. Показники '!M68</f>
        <v>100</v>
      </c>
      <c r="N68" s="99">
        <f t="shared" si="14"/>
        <v>100</v>
      </c>
      <c r="O68" s="127"/>
      <c r="P68" s="101">
        <f t="shared" si="15"/>
        <v>0</v>
      </c>
      <c r="Q68" s="100">
        <f t="shared" si="16"/>
        <v>0</v>
      </c>
    </row>
    <row r="69" spans="3:17" ht="37.5" customHeight="1">
      <c r="C69" s="68"/>
      <c r="D69" s="350" t="str">
        <f>'5.3. Показники '!D69:E69</f>
        <v>Питома вага замінених склопакетів в загальній кількості, що потребують заміни</v>
      </c>
      <c r="E69" s="350"/>
      <c r="F69" s="350"/>
      <c r="G69" s="168"/>
      <c r="H69" s="169">
        <v>100</v>
      </c>
      <c r="I69" s="131">
        <f t="shared" si="13"/>
        <v>100</v>
      </c>
      <c r="J69" s="126"/>
      <c r="K69" s="125"/>
      <c r="L69" s="125"/>
      <c r="M69" s="99">
        <v>0</v>
      </c>
      <c r="N69" s="99">
        <f t="shared" si="14"/>
        <v>0</v>
      </c>
      <c r="O69" s="127"/>
      <c r="P69" s="101">
        <f t="shared" si="15"/>
        <v>-100</v>
      </c>
      <c r="Q69" s="100">
        <f t="shared" si="16"/>
        <v>-100</v>
      </c>
    </row>
    <row r="70" spans="3:26" ht="37.5" customHeight="1">
      <c r="C70" s="68"/>
      <c r="D70" s="346" t="str">
        <f>'5.3. Показники '!D70:E70</f>
        <v>Питома вага замінених дверей в загальній кількості, що потребують заміни</v>
      </c>
      <c r="E70" s="346"/>
      <c r="F70" s="346"/>
      <c r="G70" s="168"/>
      <c r="H70" s="169">
        <v>47</v>
      </c>
      <c r="I70" s="131">
        <f t="shared" si="13"/>
        <v>47</v>
      </c>
      <c r="J70" s="126"/>
      <c r="K70" s="125"/>
      <c r="L70" s="125"/>
      <c r="M70" s="99">
        <v>47</v>
      </c>
      <c r="N70" s="99">
        <f t="shared" si="14"/>
        <v>47</v>
      </c>
      <c r="O70" s="127"/>
      <c r="P70" s="101">
        <f t="shared" si="15"/>
        <v>0</v>
      </c>
      <c r="Q70" s="100">
        <f t="shared" si="16"/>
        <v>0</v>
      </c>
      <c r="Z70">
        <v>0</v>
      </c>
    </row>
    <row r="71" spans="3:17" ht="37.5" customHeight="1">
      <c r="C71" s="68"/>
      <c r="D71" s="346" t="str">
        <f>'5.3. Показники '!D71:E71</f>
        <v>Питома вага погоних метрів заміненої електромережі в загальній кількості, що потребували заміни</v>
      </c>
      <c r="E71" s="346"/>
      <c r="F71" s="346"/>
      <c r="G71" s="168"/>
      <c r="H71" s="169">
        <v>47</v>
      </c>
      <c r="I71" s="131">
        <f t="shared" si="13"/>
        <v>47</v>
      </c>
      <c r="J71" s="126"/>
      <c r="K71" s="125"/>
      <c r="L71" s="125"/>
      <c r="M71" s="99">
        <v>47</v>
      </c>
      <c r="N71" s="99">
        <f t="shared" si="14"/>
        <v>47</v>
      </c>
      <c r="O71" s="127"/>
      <c r="P71" s="101">
        <f t="shared" si="15"/>
        <v>0</v>
      </c>
      <c r="Q71" s="100">
        <f t="shared" si="16"/>
        <v>0</v>
      </c>
    </row>
    <row r="72" spans="3:17" ht="37.5" customHeight="1">
      <c r="C72" s="68"/>
      <c r="D72" s="346" t="str">
        <f>'5.3. Показники '!D72:E72</f>
        <v>Питома вага відремонтованої площі службових кабінетів в загальній кількості, що потребувала ремонту</v>
      </c>
      <c r="E72" s="346"/>
      <c r="F72" s="346"/>
      <c r="G72" s="168"/>
      <c r="H72" s="169">
        <v>100</v>
      </c>
      <c r="I72" s="131">
        <f t="shared" si="13"/>
        <v>100</v>
      </c>
      <c r="J72" s="126"/>
      <c r="K72" s="125"/>
      <c r="L72" s="125"/>
      <c r="M72" s="99">
        <f>'5.3. Показники '!M69</f>
        <v>100</v>
      </c>
      <c r="N72" s="99">
        <f t="shared" si="14"/>
        <v>100</v>
      </c>
      <c r="O72" s="127"/>
      <c r="P72" s="101">
        <f t="shared" si="15"/>
        <v>0</v>
      </c>
      <c r="Q72" s="100">
        <f t="shared" si="16"/>
        <v>0</v>
      </c>
    </row>
    <row r="73" spans="3:17" ht="37.5" customHeight="1">
      <c r="C73" s="68"/>
      <c r="D73" s="346" t="str">
        <f>'5.3. Показники '!D73:E73</f>
        <v>Питома вага відремонтованої площі цокольного поверху в загальній кількості, що потребувала ремонту</v>
      </c>
      <c r="E73" s="346"/>
      <c r="F73" s="346"/>
      <c r="G73" s="168"/>
      <c r="H73" s="169"/>
      <c r="I73" s="169"/>
      <c r="J73" s="126"/>
      <c r="K73" s="125"/>
      <c r="L73" s="125"/>
      <c r="M73" s="99">
        <f>'5.3. Показники '!M70</f>
        <v>100</v>
      </c>
      <c r="N73" s="99">
        <f t="shared" si="14"/>
        <v>100</v>
      </c>
      <c r="O73" s="127"/>
      <c r="P73" s="101">
        <v>0</v>
      </c>
      <c r="Q73" s="129">
        <f>P73</f>
        <v>0</v>
      </c>
    </row>
    <row r="74" spans="3:17" ht="37.5" customHeight="1">
      <c r="C74" s="68"/>
      <c r="D74" s="346" t="str">
        <f>'5.3. Показники '!D74:E74</f>
        <v>Питома вага відремонтованої площі туалетів в загальній кількості, що потребувала ремонту</v>
      </c>
      <c r="E74" s="346"/>
      <c r="F74" s="346"/>
      <c r="G74" s="168"/>
      <c r="H74" s="169"/>
      <c r="I74" s="169"/>
      <c r="J74" s="126"/>
      <c r="K74" s="125"/>
      <c r="L74" s="125"/>
      <c r="M74" s="99">
        <f>'5.3. Показники '!M71</f>
        <v>100</v>
      </c>
      <c r="N74" s="99">
        <f t="shared" si="14"/>
        <v>100</v>
      </c>
      <c r="O74" s="127"/>
      <c r="P74" s="101">
        <v>0</v>
      </c>
      <c r="Q74" s="129">
        <f>P74</f>
        <v>0</v>
      </c>
    </row>
    <row r="75" spans="3:17" ht="37.5" customHeight="1">
      <c r="C75" s="68"/>
      <c r="D75" s="346" t="str">
        <f>'5.3. Показники '!D75:E75</f>
        <v>Питома вага виготовленої проєктно-кошторисної документації, в загальній кількості до потреби </v>
      </c>
      <c r="E75" s="346"/>
      <c r="F75" s="346"/>
      <c r="G75" s="168"/>
      <c r="H75" s="169"/>
      <c r="I75" s="169"/>
      <c r="J75" s="126"/>
      <c r="K75" s="125"/>
      <c r="L75" s="125"/>
      <c r="M75" s="99">
        <f>'5.3. Показники '!M72</f>
        <v>55.2</v>
      </c>
      <c r="N75" s="99">
        <f t="shared" si="14"/>
        <v>55.2</v>
      </c>
      <c r="O75" s="127"/>
      <c r="P75" s="101">
        <v>0</v>
      </c>
      <c r="Q75" s="129">
        <f>P75</f>
        <v>0</v>
      </c>
    </row>
    <row r="76" spans="3:17" ht="37.5" customHeight="1">
      <c r="C76" s="68"/>
      <c r="D76" s="346" t="str">
        <f>'5.3. Показники '!D76:E76</f>
        <v>Питома вага утеплених альтанок  до потреби </v>
      </c>
      <c r="E76" s="346"/>
      <c r="F76" s="346"/>
      <c r="G76" s="168"/>
      <c r="H76" s="169"/>
      <c r="I76" s="169"/>
      <c r="J76" s="126"/>
      <c r="K76" s="125"/>
      <c r="L76" s="125"/>
      <c r="M76" s="99">
        <f>'5.3. Показники '!M73</f>
        <v>100</v>
      </c>
      <c r="N76" s="99">
        <f t="shared" si="14"/>
        <v>100</v>
      </c>
      <c r="O76" s="127"/>
      <c r="P76" s="101">
        <v>0</v>
      </c>
      <c r="Q76" s="129">
        <f>P76</f>
        <v>0</v>
      </c>
    </row>
    <row r="77" spans="3:17" ht="12.75">
      <c r="C77" s="68"/>
      <c r="D77" s="347" t="s">
        <v>130</v>
      </c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5"/>
    </row>
  </sheetData>
  <sheetProtection/>
  <mergeCells count="78">
    <mergeCell ref="D76:F76"/>
    <mergeCell ref="D63:F63"/>
    <mergeCell ref="D64:F64"/>
    <mergeCell ref="D73:F73"/>
    <mergeCell ref="D74:F74"/>
    <mergeCell ref="D75:F75"/>
    <mergeCell ref="D69:F69"/>
    <mergeCell ref="D70:F70"/>
    <mergeCell ref="D71:F71"/>
    <mergeCell ref="D72:F72"/>
    <mergeCell ref="D52:F52"/>
    <mergeCell ref="D53:F53"/>
    <mergeCell ref="D61:F61"/>
    <mergeCell ref="D62:F62"/>
    <mergeCell ref="D59:F59"/>
    <mergeCell ref="D60:F60"/>
    <mergeCell ref="D33:F33"/>
    <mergeCell ref="D34:F34"/>
    <mergeCell ref="D35:F35"/>
    <mergeCell ref="D36:F36"/>
    <mergeCell ref="D37:F37"/>
    <mergeCell ref="D47:F47"/>
    <mergeCell ref="D40:F40"/>
    <mergeCell ref="D41:F41"/>
    <mergeCell ref="D42:F42"/>
    <mergeCell ref="D43:F43"/>
    <mergeCell ref="D27:F27"/>
    <mergeCell ref="D28:F28"/>
    <mergeCell ref="D29:F29"/>
    <mergeCell ref="D30:F30"/>
    <mergeCell ref="D31:F31"/>
    <mergeCell ref="D32:F32"/>
    <mergeCell ref="D48:F48"/>
    <mergeCell ref="D49:F49"/>
    <mergeCell ref="D77:Q77"/>
    <mergeCell ref="D46:F46"/>
    <mergeCell ref="D58:F58"/>
    <mergeCell ref="D66:Q66"/>
    <mergeCell ref="D57:F57"/>
    <mergeCell ref="D55:Q55"/>
    <mergeCell ref="D50:F50"/>
    <mergeCell ref="D51:F51"/>
    <mergeCell ref="D22:F22"/>
    <mergeCell ref="D65:Q65"/>
    <mergeCell ref="D56:F56"/>
    <mergeCell ref="D67:F67"/>
    <mergeCell ref="D68:F68"/>
    <mergeCell ref="D54:Q54"/>
    <mergeCell ref="D38:Q38"/>
    <mergeCell ref="D39:Q39"/>
    <mergeCell ref="D44:F44"/>
    <mergeCell ref="D45:F45"/>
    <mergeCell ref="D20:F20"/>
    <mergeCell ref="D16:F16"/>
    <mergeCell ref="D17:F17"/>
    <mergeCell ref="D18:F18"/>
    <mergeCell ref="D19:F19"/>
    <mergeCell ref="D21:F21"/>
    <mergeCell ref="D5:F5"/>
    <mergeCell ref="D25:F25"/>
    <mergeCell ref="D26:F26"/>
    <mergeCell ref="C2:J2"/>
    <mergeCell ref="D4:F4"/>
    <mergeCell ref="G4:I4"/>
    <mergeCell ref="J4:N4"/>
    <mergeCell ref="D15:F15"/>
    <mergeCell ref="C10:Q10"/>
    <mergeCell ref="C13:Q13"/>
    <mergeCell ref="C11:Q11"/>
    <mergeCell ref="D14:F14"/>
    <mergeCell ref="C12:Q12"/>
    <mergeCell ref="D23:F23"/>
    <mergeCell ref="D24:F24"/>
    <mergeCell ref="O4:Q4"/>
    <mergeCell ref="C9:Q9"/>
    <mergeCell ref="D6:F6"/>
    <mergeCell ref="C8:Q8"/>
    <mergeCell ref="D7:F7"/>
  </mergeCells>
  <printOptions/>
  <pageMargins left="0" right="0" top="0.5905511811023623" bottom="0.5905511811023623" header="0" footer="0"/>
  <pageSetup fitToHeight="3" fitToWidth="1" horizontalDpi="300" verticalDpi="300" orientation="landscape" pageOrder="overThenDown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96" zoomScaleNormal="96" zoomScalePageLayoutView="0" workbookViewId="0" topLeftCell="B31">
      <selection activeCell="K42" sqref="A1:K4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9.140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4.421875" style="0" customWidth="1"/>
  </cols>
  <sheetData>
    <row r="1" spans="1:11" ht="13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1"/>
      <c r="B2" s="280" t="s">
        <v>81</v>
      </c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7.25" customHeight="1">
      <c r="A3" s="1"/>
      <c r="K3" s="60" t="s">
        <v>61</v>
      </c>
    </row>
    <row r="4" spans="1:13" ht="25.5" customHeight="1">
      <c r="A4" s="1"/>
      <c r="B4" s="41" t="s">
        <v>73</v>
      </c>
      <c r="C4" s="357" t="s">
        <v>23</v>
      </c>
      <c r="D4" s="357"/>
      <c r="E4" s="357"/>
      <c r="F4" s="42" t="s">
        <v>74</v>
      </c>
      <c r="G4" s="42" t="s">
        <v>75</v>
      </c>
      <c r="H4" s="42" t="s">
        <v>76</v>
      </c>
      <c r="I4" s="42" t="s">
        <v>26</v>
      </c>
      <c r="J4" s="42" t="s">
        <v>77</v>
      </c>
      <c r="K4" s="43" t="s">
        <v>78</v>
      </c>
      <c r="L4" s="38"/>
      <c r="M4" s="38"/>
    </row>
    <row r="5" spans="1:11" ht="25.5" customHeight="1">
      <c r="A5" s="1"/>
      <c r="B5" s="44">
        <v>1</v>
      </c>
      <c r="C5" s="358">
        <v>2</v>
      </c>
      <c r="D5" s="359"/>
      <c r="E5" s="360"/>
      <c r="F5" s="43">
        <v>3</v>
      </c>
      <c r="G5" s="43">
        <v>4</v>
      </c>
      <c r="H5" s="43">
        <v>5</v>
      </c>
      <c r="I5" s="43" t="s">
        <v>79</v>
      </c>
      <c r="J5" s="43">
        <v>7</v>
      </c>
      <c r="K5" s="19" t="s">
        <v>80</v>
      </c>
    </row>
    <row r="6" spans="2:11" ht="13.5" customHeight="1">
      <c r="B6" s="45" t="s">
        <v>54</v>
      </c>
      <c r="C6" s="358" t="s">
        <v>82</v>
      </c>
      <c r="D6" s="359"/>
      <c r="E6" s="359"/>
      <c r="F6" s="46" t="s">
        <v>83</v>
      </c>
      <c r="G6" s="89"/>
      <c r="H6" s="89"/>
      <c r="I6" s="89"/>
      <c r="J6" s="46" t="s">
        <v>83</v>
      </c>
      <c r="K6" s="46" t="s">
        <v>83</v>
      </c>
    </row>
    <row r="7" spans="2:11" ht="13.5" customHeight="1">
      <c r="B7" s="40"/>
      <c r="C7" s="353" t="s">
        <v>84</v>
      </c>
      <c r="D7" s="353"/>
      <c r="E7" s="353"/>
      <c r="F7" s="46" t="s">
        <v>83</v>
      </c>
      <c r="G7" s="47"/>
      <c r="H7" s="47"/>
      <c r="I7" s="47"/>
      <c r="J7" s="46" t="s">
        <v>83</v>
      </c>
      <c r="K7" s="46" t="s">
        <v>83</v>
      </c>
    </row>
    <row r="8" spans="2:11" ht="20.25" customHeight="1">
      <c r="B8" s="40"/>
      <c r="C8" s="353" t="s">
        <v>85</v>
      </c>
      <c r="D8" s="353"/>
      <c r="E8" s="353"/>
      <c r="F8" s="46" t="s">
        <v>83</v>
      </c>
      <c r="G8" s="88"/>
      <c r="H8" s="88"/>
      <c r="I8" s="88"/>
      <c r="J8" s="46" t="s">
        <v>83</v>
      </c>
      <c r="K8" s="46" t="s">
        <v>83</v>
      </c>
    </row>
    <row r="9" spans="2:11" ht="13.5" customHeight="1">
      <c r="B9" s="40"/>
      <c r="C9" s="353" t="s">
        <v>86</v>
      </c>
      <c r="D9" s="353"/>
      <c r="E9" s="353"/>
      <c r="F9" s="46" t="s">
        <v>83</v>
      </c>
      <c r="G9" s="47"/>
      <c r="H9" s="47"/>
      <c r="I9" s="88"/>
      <c r="J9" s="46" t="s">
        <v>83</v>
      </c>
      <c r="K9" s="46" t="s">
        <v>83</v>
      </c>
    </row>
    <row r="10" spans="2:11" ht="13.5" customHeight="1">
      <c r="B10" s="40"/>
      <c r="C10" s="353" t="s">
        <v>87</v>
      </c>
      <c r="D10" s="353"/>
      <c r="E10" s="353"/>
      <c r="F10" s="46" t="s">
        <v>83</v>
      </c>
      <c r="G10" s="47"/>
      <c r="H10" s="47"/>
      <c r="I10" s="88"/>
      <c r="J10" s="46" t="s">
        <v>83</v>
      </c>
      <c r="K10" s="46" t="s">
        <v>83</v>
      </c>
    </row>
    <row r="11" spans="2:11" ht="18.75" customHeight="1">
      <c r="B11" s="354" t="s">
        <v>88</v>
      </c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1" ht="13.5" customHeight="1">
      <c r="A12" s="1"/>
      <c r="B12" s="48">
        <v>2</v>
      </c>
      <c r="C12" s="281" t="s">
        <v>89</v>
      </c>
      <c r="D12" s="282"/>
      <c r="E12" s="282"/>
      <c r="F12" s="46" t="s">
        <v>83</v>
      </c>
      <c r="G12" s="46"/>
      <c r="H12" s="46"/>
      <c r="I12" s="46"/>
      <c r="J12" s="46" t="s">
        <v>83</v>
      </c>
      <c r="K12" s="46" t="s">
        <v>83</v>
      </c>
    </row>
    <row r="13" spans="1:11" ht="13.5" customHeight="1">
      <c r="A13" s="1"/>
      <c r="B13" s="354" t="s">
        <v>90</v>
      </c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1" ht="13.5" customHeight="1">
      <c r="A14" s="1"/>
      <c r="B14" s="354" t="s">
        <v>91</v>
      </c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1" ht="13.5" customHeight="1">
      <c r="A15" s="1"/>
      <c r="B15" s="49" t="s">
        <v>43</v>
      </c>
      <c r="C15" s="362" t="s">
        <v>92</v>
      </c>
      <c r="D15" s="365"/>
      <c r="E15" s="365"/>
      <c r="F15" s="50"/>
      <c r="G15" s="50"/>
      <c r="H15" s="50"/>
      <c r="I15" s="50"/>
      <c r="J15" s="50"/>
      <c r="K15" s="50"/>
    </row>
    <row r="16" spans="1:11" ht="13.5" customHeight="1">
      <c r="A16" s="1"/>
      <c r="B16" s="49"/>
      <c r="C16" s="362" t="s">
        <v>93</v>
      </c>
      <c r="D16" s="365"/>
      <c r="E16" s="365"/>
      <c r="F16" s="50"/>
      <c r="G16" s="50"/>
      <c r="H16" s="50"/>
      <c r="I16" s="50"/>
      <c r="J16" s="50"/>
      <c r="K16" s="50"/>
    </row>
    <row r="17" spans="1:11" ht="13.5" customHeight="1">
      <c r="A17" s="1"/>
      <c r="B17" s="354" t="s">
        <v>94</v>
      </c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ht="18" customHeight="1">
      <c r="A18" s="1"/>
      <c r="B18" s="51" t="s">
        <v>49</v>
      </c>
      <c r="C18" s="361" t="s">
        <v>113</v>
      </c>
      <c r="D18" s="361"/>
      <c r="E18" s="362"/>
      <c r="F18" s="55"/>
      <c r="G18" s="55"/>
      <c r="H18" s="55"/>
      <c r="I18" s="55"/>
      <c r="J18" s="55"/>
      <c r="K18" s="55"/>
    </row>
    <row r="19" spans="1:11" ht="13.5" customHeight="1">
      <c r="A19" s="1"/>
      <c r="B19" s="51" t="s">
        <v>49</v>
      </c>
      <c r="C19" s="361" t="s">
        <v>114</v>
      </c>
      <c r="D19" s="361"/>
      <c r="E19" s="362"/>
      <c r="F19" s="55"/>
      <c r="G19" s="55"/>
      <c r="H19" s="55"/>
      <c r="I19" s="55"/>
      <c r="J19" s="55"/>
      <c r="K19" s="55"/>
    </row>
    <row r="20" spans="1:11" ht="13.5" customHeight="1">
      <c r="A20" s="1"/>
      <c r="B20" s="51"/>
      <c r="C20" s="361" t="s">
        <v>96</v>
      </c>
      <c r="D20" s="361"/>
      <c r="E20" s="362"/>
      <c r="F20" s="55"/>
      <c r="G20" s="55"/>
      <c r="H20" s="55"/>
      <c r="I20" s="55"/>
      <c r="J20" s="55"/>
      <c r="K20" s="55"/>
    </row>
    <row r="21" spans="1:11" ht="20.25" customHeight="1">
      <c r="A21" s="1"/>
      <c r="B21" s="51"/>
      <c r="C21" s="366" t="s">
        <v>95</v>
      </c>
      <c r="D21" s="367"/>
      <c r="E21" s="367"/>
      <c r="F21" s="55"/>
      <c r="G21" s="55"/>
      <c r="H21" s="55"/>
      <c r="I21" s="55"/>
      <c r="J21" s="55"/>
      <c r="K21" s="55"/>
    </row>
    <row r="22" spans="1:11" ht="13.5" customHeight="1">
      <c r="A22" s="1"/>
      <c r="B22" s="354" t="s">
        <v>97</v>
      </c>
      <c r="C22" s="355"/>
      <c r="D22" s="355"/>
      <c r="E22" s="355"/>
      <c r="F22" s="355"/>
      <c r="G22" s="355"/>
      <c r="H22" s="355"/>
      <c r="I22" s="355"/>
      <c r="J22" s="355"/>
      <c r="K22" s="355"/>
    </row>
    <row r="23" spans="1:11" ht="18" customHeight="1">
      <c r="A23" s="1"/>
      <c r="B23" s="51" t="s">
        <v>49</v>
      </c>
      <c r="C23" s="361" t="s">
        <v>113</v>
      </c>
      <c r="D23" s="361"/>
      <c r="E23" s="362"/>
      <c r="F23" s="55"/>
      <c r="G23" s="55"/>
      <c r="H23" s="55"/>
      <c r="I23" s="55"/>
      <c r="J23" s="55"/>
      <c r="K23" s="55"/>
    </row>
    <row r="24" spans="1:11" ht="20.25" customHeight="1">
      <c r="A24" s="1"/>
      <c r="B24" s="51" t="s">
        <v>49</v>
      </c>
      <c r="C24" s="361" t="s">
        <v>114</v>
      </c>
      <c r="D24" s="361"/>
      <c r="E24" s="362"/>
      <c r="F24" s="55"/>
      <c r="G24" s="55"/>
      <c r="H24" s="55"/>
      <c r="I24" s="55"/>
      <c r="J24" s="55"/>
      <c r="K24" s="55"/>
    </row>
    <row r="25" spans="1:11" ht="13.5" customHeight="1">
      <c r="A25" s="1"/>
      <c r="B25" s="51" t="s">
        <v>49</v>
      </c>
      <c r="C25" s="363" t="s">
        <v>96</v>
      </c>
      <c r="D25" s="363"/>
      <c r="E25" s="364"/>
      <c r="F25" s="55"/>
      <c r="G25" s="55"/>
      <c r="H25" s="55"/>
      <c r="I25" s="55"/>
      <c r="J25" s="55"/>
      <c r="K25" s="55"/>
    </row>
    <row r="26" spans="1:11" ht="13.5" customHeight="1">
      <c r="A26" s="1"/>
      <c r="B26" s="52" t="s">
        <v>42</v>
      </c>
      <c r="C26" s="347" t="s">
        <v>98</v>
      </c>
      <c r="D26" s="369"/>
      <c r="E26" s="370"/>
      <c r="F26" s="46" t="s">
        <v>83</v>
      </c>
      <c r="G26" s="46"/>
      <c r="H26" s="46"/>
      <c r="I26" s="46"/>
      <c r="J26" s="46" t="s">
        <v>83</v>
      </c>
      <c r="K26" s="46" t="s">
        <v>83</v>
      </c>
    </row>
    <row r="27" spans="2:11" ht="12.75">
      <c r="B27" s="53"/>
      <c r="C27" s="18"/>
      <c r="D27" s="53"/>
      <c r="E27" s="53"/>
      <c r="F27" s="53"/>
      <c r="G27" s="53"/>
      <c r="H27" s="53"/>
      <c r="I27" s="53"/>
      <c r="J27" s="53"/>
      <c r="K27" s="53"/>
    </row>
    <row r="28" spans="2:11" ht="12.75">
      <c r="B28" s="11" t="s">
        <v>99</v>
      </c>
      <c r="C28" s="11" t="s">
        <v>100</v>
      </c>
      <c r="D28" s="11"/>
      <c r="E28" s="11"/>
      <c r="F28" s="11"/>
      <c r="G28" s="53"/>
      <c r="H28" s="53"/>
      <c r="I28" s="53"/>
      <c r="J28" s="53"/>
      <c r="K28" s="53"/>
    </row>
    <row r="29" spans="2:11" ht="12.75">
      <c r="B29" s="11"/>
      <c r="C29" s="56" t="s">
        <v>120</v>
      </c>
      <c r="D29" s="11"/>
      <c r="E29" s="11"/>
      <c r="F29" s="11"/>
      <c r="G29" s="53"/>
      <c r="H29" s="53"/>
      <c r="I29" s="53"/>
      <c r="J29" s="53"/>
      <c r="K29" s="53"/>
    </row>
    <row r="30" spans="3:4" ht="12.75">
      <c r="C30" s="34"/>
      <c r="D30" s="11"/>
    </row>
    <row r="31" spans="2:11" ht="12.75">
      <c r="B31" s="11" t="s">
        <v>101</v>
      </c>
      <c r="C31" s="35" t="s">
        <v>102</v>
      </c>
      <c r="D31" s="33"/>
      <c r="E31" s="33"/>
      <c r="F31" s="33" t="s">
        <v>194</v>
      </c>
      <c r="G31" s="33"/>
      <c r="H31" s="33"/>
      <c r="I31" s="33"/>
      <c r="J31" s="33"/>
      <c r="K31" s="33"/>
    </row>
    <row r="32" spans="1:11" s="7" customFormat="1" ht="10.5" customHeight="1">
      <c r="A32" s="17"/>
      <c r="C32" s="256"/>
      <c r="D32" s="256"/>
      <c r="E32" s="256"/>
      <c r="F32" s="256"/>
      <c r="G32" s="256"/>
      <c r="H32" s="256"/>
      <c r="I32" s="256"/>
      <c r="J32" s="256"/>
      <c r="K32" s="256"/>
    </row>
    <row r="33" spans="2:11" ht="13.5" customHeight="1">
      <c r="B33" s="92">
        <v>6</v>
      </c>
      <c r="C33" s="256" t="s">
        <v>103</v>
      </c>
      <c r="D33" s="256"/>
      <c r="E33" s="256"/>
      <c r="F33" s="256"/>
      <c r="G33" s="256"/>
      <c r="H33" s="256"/>
      <c r="I33" s="256"/>
      <c r="J33" s="256"/>
      <c r="K33" s="256"/>
    </row>
    <row r="34" spans="1:11" ht="30" customHeight="1">
      <c r="A34" s="1"/>
      <c r="B34" s="1"/>
      <c r="C34" s="261" t="s">
        <v>104</v>
      </c>
      <c r="D34" s="368"/>
      <c r="E34" s="368"/>
      <c r="F34" s="256" t="s">
        <v>119</v>
      </c>
      <c r="G34" s="262"/>
      <c r="H34" s="262"/>
      <c r="I34" s="262"/>
      <c r="J34" s="262"/>
      <c r="K34" s="262"/>
    </row>
    <row r="35" spans="1:11" ht="267.75" customHeight="1">
      <c r="A35" s="1"/>
      <c r="B35" s="1"/>
      <c r="C35" s="261" t="s">
        <v>105</v>
      </c>
      <c r="D35" s="368"/>
      <c r="E35" s="368"/>
      <c r="F35" s="256" t="s">
        <v>193</v>
      </c>
      <c r="G35" s="262"/>
      <c r="H35" s="262"/>
      <c r="I35" s="262"/>
      <c r="J35" s="262"/>
      <c r="K35" s="262"/>
    </row>
    <row r="36" spans="1:15" ht="20.25" customHeight="1">
      <c r="A36" s="1"/>
      <c r="B36" s="1"/>
      <c r="C36" s="261" t="s">
        <v>106</v>
      </c>
      <c r="D36" s="368"/>
      <c r="E36" s="368"/>
      <c r="F36" s="256" t="s">
        <v>123</v>
      </c>
      <c r="G36" s="262"/>
      <c r="H36" s="262"/>
      <c r="I36" s="262"/>
      <c r="J36" s="262"/>
      <c r="K36" s="262"/>
      <c r="O36" s="11"/>
    </row>
    <row r="37" spans="1:11" ht="35.25" customHeight="1">
      <c r="A37" s="1"/>
      <c r="B37" s="1"/>
      <c r="C37" s="261" t="s">
        <v>107</v>
      </c>
      <c r="D37" s="368"/>
      <c r="E37" s="368"/>
      <c r="F37" s="256" t="s">
        <v>195</v>
      </c>
      <c r="G37" s="262"/>
      <c r="H37" s="262"/>
      <c r="I37" s="262"/>
      <c r="J37" s="262"/>
      <c r="K37" s="262"/>
    </row>
    <row r="38" spans="1:11" ht="14.25" customHeight="1">
      <c r="A38" s="1"/>
      <c r="B38" s="1"/>
      <c r="C38" s="251"/>
      <c r="D38" s="251"/>
      <c r="E38" s="251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356"/>
      <c r="D40" s="356"/>
      <c r="E40" s="356"/>
      <c r="F40" s="356"/>
      <c r="G40" s="1"/>
      <c r="H40" s="1"/>
      <c r="I40" s="1"/>
      <c r="J40" s="1"/>
      <c r="K40" s="1"/>
    </row>
    <row r="41" spans="3:11" ht="25.5" customHeight="1">
      <c r="C41" s="371" t="s">
        <v>122</v>
      </c>
      <c r="D41" s="371"/>
      <c r="E41" s="371"/>
      <c r="F41" s="371"/>
      <c r="G41" s="4"/>
      <c r="H41" s="1"/>
      <c r="I41" s="351" t="s">
        <v>196</v>
      </c>
      <c r="J41" s="351"/>
      <c r="K41" s="351"/>
    </row>
    <row r="42" spans="3:11" ht="12.75">
      <c r="C42" s="1"/>
      <c r="D42" s="1"/>
      <c r="E42" s="1"/>
      <c r="F42" s="1"/>
      <c r="G42" s="3" t="s">
        <v>0</v>
      </c>
      <c r="H42" s="1"/>
      <c r="I42" s="352" t="s">
        <v>1</v>
      </c>
      <c r="J42" s="352"/>
      <c r="K42" s="91"/>
    </row>
    <row r="44" spans="3:11" ht="12.75">
      <c r="C44" s="37"/>
      <c r="D44" s="37"/>
      <c r="E44" s="37"/>
      <c r="F44" s="37"/>
      <c r="G44" s="37"/>
      <c r="H44" s="37"/>
      <c r="I44" s="37"/>
      <c r="J44" s="37"/>
      <c r="K44" s="37"/>
    </row>
    <row r="45" spans="3:11" ht="12.75">
      <c r="C45" s="37"/>
      <c r="D45" s="37"/>
      <c r="E45" s="37"/>
      <c r="F45" s="37"/>
      <c r="G45" s="37"/>
      <c r="H45" s="37"/>
      <c r="I45" s="37"/>
      <c r="J45" s="37"/>
      <c r="K45" s="37"/>
    </row>
    <row r="46" spans="3:11" ht="12.75">
      <c r="C46" s="37"/>
      <c r="D46" s="37"/>
      <c r="E46" s="37"/>
      <c r="F46" s="37"/>
      <c r="G46" s="37"/>
      <c r="H46" s="37"/>
      <c r="I46" s="37"/>
      <c r="J46" s="37"/>
      <c r="K46" s="37"/>
    </row>
  </sheetData>
  <sheetProtection/>
  <mergeCells count="39"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2022-02-08T06:22:00Z</cp:lastPrinted>
  <dcterms:created xsi:type="dcterms:W3CDTF">2019-01-09T14:21:23Z</dcterms:created>
  <dcterms:modified xsi:type="dcterms:W3CDTF">2022-02-08T06:22:03Z</dcterms:modified>
  <cp:category/>
  <cp:version/>
  <cp:contentType/>
  <cp:contentStatus/>
</cp:coreProperties>
</file>