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4"/>
  </bookViews>
  <sheets>
    <sheet name="5.1." sheetId="1" r:id="rId1"/>
    <sheet name="5.2 (2)" sheetId="2" r:id="rId2"/>
    <sheet name="5.3. Показники " sheetId="3" r:id="rId3"/>
    <sheet name="5.4. Показники  (2)" sheetId="4" r:id="rId4"/>
    <sheet name="5.5. " sheetId="5" r:id="rId5"/>
  </sheets>
  <definedNames>
    <definedName name="_xlnm.Print_Area" localSheetId="0">'5.1.'!$B$1:$L$29</definedName>
    <definedName name="_xlnm.Print_Area" localSheetId="2">'5.3. Показники '!$C$2:$Q$33</definedName>
    <definedName name="_xlnm.Print_Area" localSheetId="3">'5.4. Показники  (2)'!$B$1:$O$176</definedName>
    <definedName name="_xlnm.Print_Area" localSheetId="4">'5.5. '!$B$2:$K$44</definedName>
  </definedNames>
  <calcPr fullCalcOnLoad="1" refMode="R1C1"/>
</workbook>
</file>

<file path=xl/sharedStrings.xml><?xml version="1.0" encoding="utf-8"?>
<sst xmlns="http://schemas.openxmlformats.org/spreadsheetml/2006/main" count="649" uniqueCount="402">
  <si>
    <t>(підпис)</t>
  </si>
  <si>
    <t>(ініціали та прізвище)</t>
  </si>
  <si>
    <t>загальний фонд</t>
  </si>
  <si>
    <t>спеціальний фонд</t>
  </si>
  <si>
    <t>разом</t>
  </si>
  <si>
    <t>(тис грн.)</t>
  </si>
  <si>
    <t>ОЦІНКА ЕФЕКТИВНОСТІ БЮДЖЕТНОЇ  ПРОГРАМИ</t>
  </si>
  <si>
    <t>Додаток</t>
  </si>
  <si>
    <t xml:space="preserve">До Методичних рекомендацій щодо здійснення оцінки ефективності бюджетних програм
</t>
  </si>
  <si>
    <t>1.</t>
  </si>
  <si>
    <t>(найменування головного розпорядника )</t>
  </si>
  <si>
    <t>2.</t>
  </si>
  <si>
    <t>(найменування відповідального виконавця)</t>
  </si>
  <si>
    <t>3.</t>
  </si>
  <si>
    <t>(найменування бюджетної програми)</t>
  </si>
  <si>
    <t>(КПКВК ДБ( МБ))</t>
  </si>
  <si>
    <t>4.</t>
  </si>
  <si>
    <t>Мета бюджетної програми:</t>
  </si>
  <si>
    <t xml:space="preserve">5. </t>
  </si>
  <si>
    <t>Оцінка ефективності бюджетної програми за критеріями:</t>
  </si>
  <si>
    <t>5.1.</t>
  </si>
  <si>
    <t>"Виконання бюджетної програми за напрямами використання бюджетних коштів"</t>
  </si>
  <si>
    <t>№ з/п</t>
  </si>
  <si>
    <t>Показники</t>
  </si>
  <si>
    <t>План з урахуванням змін</t>
  </si>
  <si>
    <t>Виконано</t>
  </si>
  <si>
    <t>Відхилення</t>
  </si>
  <si>
    <t>Видатки (надані кредити)</t>
  </si>
  <si>
    <t xml:space="preserve">в т.ч. </t>
  </si>
  <si>
    <t>1.1.</t>
  </si>
  <si>
    <t>1.2.</t>
  </si>
  <si>
    <t>Виконання бюджетної програми за джерелами надходжень спеціального фонду</t>
  </si>
  <si>
    <t>Залишок на початок року</t>
  </si>
  <si>
    <t>в т.ч.</t>
  </si>
  <si>
    <t>власних  надходжень</t>
  </si>
  <si>
    <t>інших надходжень</t>
  </si>
  <si>
    <t>Надходження</t>
  </si>
  <si>
    <t>надходження позик</t>
  </si>
  <si>
    <t>повернення кредитів</t>
  </si>
  <si>
    <t>інші надходження</t>
  </si>
  <si>
    <t>2.4.</t>
  </si>
  <si>
    <t>2.3.</t>
  </si>
  <si>
    <t>2.2.</t>
  </si>
  <si>
    <t>2.1.</t>
  </si>
  <si>
    <t>Залишок на кінець року</t>
  </si>
  <si>
    <t>інших  надходжень</t>
  </si>
  <si>
    <t>3.1.</t>
  </si>
  <si>
    <t>3.2.</t>
  </si>
  <si>
    <t>власні  надходження</t>
  </si>
  <si>
    <t/>
  </si>
  <si>
    <t>ефективності</t>
  </si>
  <si>
    <t>продукту</t>
  </si>
  <si>
    <t>2</t>
  </si>
  <si>
    <t>затрат</t>
  </si>
  <si>
    <t>1</t>
  </si>
  <si>
    <t>10</t>
  </si>
  <si>
    <t>9</t>
  </si>
  <si>
    <t>Усього</t>
  </si>
  <si>
    <t>Спеціальний фонд</t>
  </si>
  <si>
    <t>№
з/п</t>
  </si>
  <si>
    <t>5.3. "Виконання результативних показників бюджетної програми за напрямами використання бюджетних коштів":</t>
  </si>
  <si>
    <t>тис.грн</t>
  </si>
  <si>
    <t>Оцінка відповідності фактичних результативних показників проведеним видаткам за  напрямом використання бюджетних коштів, спрямованих на досягнення цих показників</t>
  </si>
  <si>
    <t>Напрям використання бюджетних коштів (1)</t>
  </si>
  <si>
    <t>(1)</t>
  </si>
  <si>
    <t>Аналіз відхилень свідчить про те, що планові показники були виконані в повному обсязі, а поде куди і перевиконані.</t>
  </si>
  <si>
    <t>Бюджетні кошти використані за призначенням та спрямовані  на  досягнення  запланованих показників.</t>
  </si>
  <si>
    <t>5.4. "Виконання  показників бюджетної програми порівняно із показниками попереднього року":</t>
  </si>
  <si>
    <t>Затверджено  паспортом бюджетної програми</t>
  </si>
  <si>
    <t>Попередній рік</t>
  </si>
  <si>
    <t>Звітний рік</t>
  </si>
  <si>
    <t>Відхилення виконання (у відсотках)</t>
  </si>
  <si>
    <t>Код</t>
  </si>
  <si>
    <t>Загальний обсяг фінансування проекту (програми), всього</t>
  </si>
  <si>
    <t>План на звітний період з уразуванням змін</t>
  </si>
  <si>
    <t>Виконано за звітний період</t>
  </si>
  <si>
    <t>Виконано всього</t>
  </si>
  <si>
    <t>Залишок фінансування на майбутні періоди</t>
  </si>
  <si>
    <t>6=5-4</t>
  </si>
  <si>
    <t>8=3-7</t>
  </si>
  <si>
    <t>5.5. "Виконання  інвестиційних (проектів) програм":</t>
  </si>
  <si>
    <t>Надходження всього:</t>
  </si>
  <si>
    <t>х</t>
  </si>
  <si>
    <t>Бюджет розвитку за джерелами</t>
  </si>
  <si>
    <t>Надходження із загального фонду бюджету до спеціального фонду (бюджету розвитку)</t>
  </si>
  <si>
    <t>Запозичення до бюджету</t>
  </si>
  <si>
    <t>Інші джерела</t>
  </si>
  <si>
    <t>Пояснення щодо причин відхилення фактичних надходжень від планового показника</t>
  </si>
  <si>
    <t>Видатки бюджету розвитку всього:</t>
  </si>
  <si>
    <t>Пояснення щодо причин відхилення касових видатків від планового показника</t>
  </si>
  <si>
    <t>Пояснення щодо причин відхилення фактичних надходжень від касових видатків</t>
  </si>
  <si>
    <t>Всього за інвестиційними проектами</t>
  </si>
  <si>
    <t>Інвестиційний проект (програма 1)</t>
  </si>
  <si>
    <t>Пояснення щодо причин відхилення касових видатків на виконання інвестиційного проекту (програми) 1 від планового показника</t>
  </si>
  <si>
    <t>Інвестиційний проект (програма 2)</t>
  </si>
  <si>
    <t>…</t>
  </si>
  <si>
    <t>Пояснення щодо причин відхилення касових видатків на виконання інвестиційного проекту (програми) 2 від планового показника</t>
  </si>
  <si>
    <t>Капітальні видатки з утримання бюджетних установ</t>
  </si>
  <si>
    <t>5.6.</t>
  </si>
  <si>
    <t>"Наявність фінансових порушень за результатами контрольних заходів":</t>
  </si>
  <si>
    <t>5.7.</t>
  </si>
  <si>
    <t>"Стан фінансової дисціпліни":</t>
  </si>
  <si>
    <t>Узагальнений висновок щодо:</t>
  </si>
  <si>
    <t>актуальності бюджетної програми:</t>
  </si>
  <si>
    <t>ефективності  бюджетної програми:</t>
  </si>
  <si>
    <t>корисності  бюджетної програми:</t>
  </si>
  <si>
    <t>довгострокових наслідків бюджетної програми:</t>
  </si>
  <si>
    <t>(КФКВК)</t>
  </si>
  <si>
    <t>5.2.</t>
  </si>
  <si>
    <t>Напрям спрямування коштів ( об`єкт) 1</t>
  </si>
  <si>
    <t>Напрям спрямування коштів ( об`єкт) 2</t>
  </si>
  <si>
    <t xml:space="preserve">Пояснення щодо збільшення (зменшення) обсягів проведених видатків (наданих кредитів)порівняно із  аналогічними показниками попереднього року                                                                                                                       </t>
  </si>
  <si>
    <t>(0800000)</t>
  </si>
  <si>
    <t xml:space="preserve"> ( 0810000 )</t>
  </si>
  <si>
    <t>Погашення кредиторської заборгованості</t>
  </si>
  <si>
    <t>(0813104)</t>
  </si>
  <si>
    <t>(1020)</t>
  </si>
  <si>
    <t xml:space="preserve">Відхилення касових видатків від затверджених бюджетних призначень по загальному  фонду виникло в результаті економії бюджетних призначень на оплату праці;  придбання предметів, матеріалів, обладнання та інвентаря; оплату послуг (крім комунальних); оплату комунальних послуг та енергоносіїв . </t>
  </si>
  <si>
    <t>Відхилення касових видатків від затверджених бюджетних призначень по спеціальному  фонду виникло в результаті економії бюджетних призначень .</t>
  </si>
  <si>
    <t>Накопичення коштів на рахунку для здійснення господарських операцій в майбутньому періоді.</t>
  </si>
  <si>
    <t>Накопичення коштів на рахунку  для здійснення господарських операцій в майбутньому періоді.</t>
  </si>
  <si>
    <t>Підтримка рівня життя громадянам які не здатні до самообслуговування у зв'язку з похилим віком, хворобою, інвалідністю.</t>
  </si>
  <si>
    <t>якості</t>
  </si>
  <si>
    <t>Порушень по даній програмі за звітний період не виявлено.</t>
  </si>
  <si>
    <t>Кошти використані для забеспечення соціальним захистом звернувшихся громадян які не здатні до самообслуговування у зв'язку з похилим віком, хворобою, інвалідністю.</t>
  </si>
  <si>
    <t xml:space="preserve">Данна програма підвищуе рівень життя   громадян похилого віку, осіб з інвалідністю, громадян, які перебувають у складних життєвих обставинах. 
</t>
  </si>
  <si>
    <t>В ході реалізації програми повністю задоволені потреби громади. Програма носить актуальний характер. Дублювання заходів програми не здійснювалось в заходів інших програм.</t>
  </si>
  <si>
    <t>Департамент  соціальної політики Черкаської міської ради</t>
  </si>
  <si>
    <t>Обсяг фінансових затрат на 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інвалідністю,  громадян, які перебувають у складних життєвих обставинах, та дітей-інвалідів, тис.грн.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</si>
  <si>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інвалідністю, громадян, які перебувають у складних життєвих обставинах, та дітей-інвалідів</t>
  </si>
  <si>
    <t>Кількість штатних одиниць персоналу:</t>
  </si>
  <si>
    <t>чисельність осіб, які потребують соціального обслуговування (надання соціальних послуг),  осіб</t>
  </si>
  <si>
    <t>Кількість установ, од.</t>
  </si>
  <si>
    <t xml:space="preserve"> -соціальних робітників, од.</t>
  </si>
  <si>
    <t xml:space="preserve"> -педагогічного персоналу, од.</t>
  </si>
  <si>
    <t xml:space="preserve">  -медичного персоналу, од.</t>
  </si>
  <si>
    <t xml:space="preserve"> -інших спеціалістів, од.</t>
  </si>
  <si>
    <t xml:space="preserve"> -інших працівників, од.</t>
  </si>
  <si>
    <t>Чисельність осіб, забезпечених соціальним обслуговуванням (наданням соціальних послуг)</t>
  </si>
  <si>
    <t xml:space="preserve"> - чисельність осіб, що отримують соціальні послуги постійно</t>
  </si>
  <si>
    <t xml:space="preserve"> - чисельність осіб, що отримують соціальні послуги періодично</t>
  </si>
  <si>
    <t>чисельність обслуговуваних на 1 штатну одиницю соціального працівника (робітника), од.</t>
  </si>
  <si>
    <t>середні витрати на соціальне обслуговування (надання соціальних послуг) 1 особи, грн.</t>
  </si>
  <si>
    <t>Відсоток осіб, охоплених соціальним обслуговуванням, до загальної чисельності осіб, які потребують соціальних послуг</t>
  </si>
  <si>
    <t>Напрям використання бюджетних коштів (2)</t>
  </si>
  <si>
    <t>Поліпшення матеріально-технічної бази для надання соціальних та реабілітаційних послуг мешканцям м.Черкаси</t>
  </si>
  <si>
    <t>Напрям використання бюджетних коштів (3)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</si>
  <si>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</si>
  <si>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</si>
  <si>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</si>
  <si>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</si>
  <si>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</si>
  <si>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</si>
  <si>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</si>
  <si>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</si>
  <si>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</si>
  <si>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2.5.</t>
  </si>
  <si>
    <t>3.3.</t>
  </si>
  <si>
    <t>3.4.</t>
  </si>
  <si>
    <t>Кількість комп'ютерів, що планується придбати для обладнання робочих місць, од.</t>
  </si>
  <si>
    <t>Кількість одиниць оргтехніки (багатофункціональні пристрої, принтери, сканери), що планується придбати для обладнання робочих місць, од.</t>
  </si>
  <si>
    <t>Кількість кабінетів, що планується облаштувати меблями, од.</t>
  </si>
  <si>
    <t>Кількість приміщень, що планується обладнати кондиціонерами, од.</t>
  </si>
  <si>
    <t>Кількість комплектів меблів (дитяча стінка) для груп денного перебування дітей з інвалідністю, що планується придбати, од.</t>
  </si>
  <si>
    <t>Відсоток забезпечення робочих місць працівників територіальних центрів комп'ютерами до потреби</t>
  </si>
  <si>
    <t>Відсоток забезпечення робочих місць  працівників територіальних центрів оргтехнікою (багатофункціональні пристрої, принтери, сканери) до потреби</t>
  </si>
  <si>
    <t>Рівень оновлення комп'ютерів та  оргтехніки до загальної кількості</t>
  </si>
  <si>
    <t>Проведення капітального ремонту адміністративних будівель територіального центру надання соціальних послуг  м.Черкаси</t>
  </si>
  <si>
    <t>Обсяг видатків на капітальний ремонт адміністративних будівель теритеріального центру надання соціальних послуг (у розрізі)</t>
  </si>
  <si>
    <t xml:space="preserve">ремонт систем водопостачання і водовідведення </t>
  </si>
  <si>
    <t>ремонт санвузлів, в т.ч.</t>
  </si>
  <si>
    <t>монтаж/демонтаж плитки</t>
  </si>
  <si>
    <t>монтаж/демонтаж унітазів</t>
  </si>
  <si>
    <t>монтаж/демонтаж раковин</t>
  </si>
  <si>
    <t>ремонт приміщенбь, в т.ч.</t>
  </si>
  <si>
    <t>встановлення електричних водонасосів</t>
  </si>
  <si>
    <t>встановлення водонагрівачів</t>
  </si>
  <si>
    <t>заміна радіаторів</t>
  </si>
  <si>
    <t>заміна вхідних дверей</t>
  </si>
  <si>
    <t>ремонт душової кімнати</t>
  </si>
  <si>
    <t>1.12.</t>
  </si>
  <si>
    <t>1.13.</t>
  </si>
  <si>
    <t>1.14.</t>
  </si>
  <si>
    <t>1.15.</t>
  </si>
  <si>
    <t>Кількість будівель, які потребують проведення робіт з капітального ремонту (у розрізі)</t>
  </si>
  <si>
    <t>кількість водонагрівачів, що потребують встановлення</t>
  </si>
  <si>
    <t>кількість радіаторів, що потребують заміни</t>
  </si>
  <si>
    <t>кількість  вхідних дверей, що потребують заміни</t>
  </si>
  <si>
    <t>кількість  душових кімнат, що необхідно облаштувати</t>
  </si>
  <si>
    <t>Кількість будівель, що потреують ремонту приміщень</t>
  </si>
  <si>
    <t>протяжність системи водопостачання та водовідведення, що потребує капітального ремонту</t>
  </si>
  <si>
    <t>площа санвузлів, що потребує ремонту (заміна плитки)</t>
  </si>
  <si>
    <t>кількість раковин, яку необхідно замінити</t>
  </si>
  <si>
    <t>кількість унітазів ,яку необхідно замінити</t>
  </si>
  <si>
    <t>кількість електичних водонососів, що потребують встановлення</t>
  </si>
  <si>
    <t>Кількість будівель, в яких буде проведено роботи з капітального ремонту (у розрізі)</t>
  </si>
  <si>
    <t>кількість будівель де буде проведено ремонт систем водопостачання і водовідведення  ( заміна трубопроводів)</t>
  </si>
  <si>
    <t>кількість будівель де буде проведено ремонт санвузлів</t>
  </si>
  <si>
    <t>кількість будівель в яких буде проведено ремонт приміщень</t>
  </si>
  <si>
    <t>протяжність системи водопостачання та водовідведення, що планується капітально відремонтувати</t>
  </si>
  <si>
    <t>Площа санвузлів, що буде відремонтовано (заміна плитки)</t>
  </si>
  <si>
    <t>кількість раковин, що буде замінено</t>
  </si>
  <si>
    <t>кількість унітазів, що буде замінено</t>
  </si>
  <si>
    <t>кількість електричних водонасосів, що буде встановлено</t>
  </si>
  <si>
    <t>кількість водонагрівачів, що буде встановлено</t>
  </si>
  <si>
    <t>кількість радіаторів, що буде замінено</t>
  </si>
  <si>
    <t>кількість вхідних дверей, що буде замінено</t>
  </si>
  <si>
    <t>кількість душових кімнат, що буде облаштовано</t>
  </si>
  <si>
    <t>2.6.</t>
  </si>
  <si>
    <t>2.7.</t>
  </si>
  <si>
    <t>2.8.</t>
  </si>
  <si>
    <t>2.9.</t>
  </si>
  <si>
    <t>2.10.</t>
  </si>
  <si>
    <t>2.11.</t>
  </si>
  <si>
    <t>2.12.</t>
  </si>
  <si>
    <t>3.5.</t>
  </si>
  <si>
    <t>3.6.</t>
  </si>
  <si>
    <t>3.7.</t>
  </si>
  <si>
    <t>3.8.</t>
  </si>
  <si>
    <t>3.9.</t>
  </si>
  <si>
    <t>середня вартість ремонту 1 м.п. системи водопостачання і водовідведення, тис.грн.</t>
  </si>
  <si>
    <t>середня вартість демонтажу/монтажу 1 м2 плитки, тис.грн.</t>
  </si>
  <si>
    <t>середня вартість демонтаж/монтаж одиниці унітазу, тис.грн.</t>
  </si>
  <si>
    <t>середня вартість демонтаж/монтаж одиниці раковини, тис.грн.</t>
  </si>
  <si>
    <t>середня вартість встановлення 1 електричного водонасосу, тис.грн.</t>
  </si>
  <si>
    <t>середня вартість встановлення 1 водонагрівача, тис.грн.</t>
  </si>
  <si>
    <t>середня вартість заміни радіатора, тис.грн.</t>
  </si>
  <si>
    <t>середня вартість заміни вхідних дверей, тис.грн.</t>
  </si>
  <si>
    <t>середня вартість облаштування душової кімнати, тис.грн.</t>
  </si>
  <si>
    <t>Питома вага будівель, в яких проведено капітальний ремонт в загальній кількості, що потребують ремонту</t>
  </si>
  <si>
    <t>Питома вага протяжності відремонтованих трубопроводів в загальній кількості, що потребують ремонту</t>
  </si>
  <si>
    <t>Питома вага відремонтованих санвузлів в загальній кількості, що потребують заміни</t>
  </si>
  <si>
    <t>Питома вага відремонтованої площі санвузлів (заміна плитки), в загальній площі, що потребує ремонту</t>
  </si>
  <si>
    <t>Питома вага демонтажу монтажу раковин  в загальній кількості, що потребує ремонту</t>
  </si>
  <si>
    <t>Питома вага відремонтованих санвузлів (заміна унітазів) в загальній кількості, що потребує ремонту</t>
  </si>
  <si>
    <t>Питома вага встановлених електричних водонасосів до потреби</t>
  </si>
  <si>
    <t>Питома вага встановлених водонагрівачів до потреби</t>
  </si>
  <si>
    <t>Питома вага замінених радіаторів до потреби</t>
  </si>
  <si>
    <t>Питома вага замінених вхідних дверей до потреби</t>
  </si>
  <si>
    <t>Питома вага облаштованих душових кімнат до потреби</t>
  </si>
  <si>
    <t>Динаміка кількості об'єктів капітального ремонту порівняно з попереднім роком</t>
  </si>
  <si>
    <t>Зазначаються усі напрями використання бюджетних коштів, затверджені паспортом бюджетної програми.</t>
  </si>
  <si>
    <t>Напрям використання бюджетних коштів  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інвалідністю, громадян, які перебувають у складних життєвих обставинах, та дітей-інвалідів</t>
  </si>
  <si>
    <t>Напрям використання бюджетних коштів  Поліпшення матеріально-технічної бази для надання соціальних та реабілітаційних послуг мешканцям м.Черкаси</t>
  </si>
  <si>
    <t xml:space="preserve">Пояснення щодо збільшення (зменшення) обсягів проведених видатків (наданих кредитів)  за напрямом використання бюджетних коштів порівняно із аналогічними показниками попереднього року, а також щодо змін у структурі напрямів використання коштів Касові видатки 2018 року перевищили аналогічний період 2017 року на 15,93 % у звязку зростанням цін на компютерну техніку та комплектуючі вироби. </t>
  </si>
  <si>
    <t>Напрям використання бюджетних коштів  Проведення капітального ремонту адміністративних будівель територіального центру надання соціальних послуг  м.Черкаси</t>
  </si>
  <si>
    <t>ремонт прилеглої території, грн.</t>
  </si>
  <si>
    <t>система опалення, грн.</t>
  </si>
  <si>
    <t>Плоша прилеглої території, що потребує капітального ремонту, м.кв.</t>
  </si>
  <si>
    <t>ремонт адмінбудівлі, грн.</t>
  </si>
  <si>
    <t>кількість радіаторів, що потребують заміни, од.</t>
  </si>
  <si>
    <t>Кількість ПКД, що потребують розробки</t>
  </si>
  <si>
    <t>Довжина системи водопостачання та водовідведення, що планується капітально відремонтувати</t>
  </si>
  <si>
    <t>Площа прилеглої території, що буде  відремонтовано</t>
  </si>
  <si>
    <t>Кількість ПКД, що будуть розроблені</t>
  </si>
  <si>
    <t>середня вартість ремонту одного метра прилеглої території</t>
  </si>
  <si>
    <t>3.10.</t>
  </si>
  <si>
    <t>Питома вага відремонтованих метрів прилеглої території,  в загальній кількості метрів системи, що потребує ремонту</t>
  </si>
  <si>
    <t xml:space="preserve">Заступник директора департаменту- начальник управління бухгалтерського обліку та фінансування </t>
  </si>
  <si>
    <t>Ю. П. Кобелева</t>
  </si>
  <si>
    <t>Забезпечення соціальними послугами за місцем проживання громадян, які не здатні до самообслуговування у зв’язку з похилим віком, хворобою, інвалідністю</t>
  </si>
  <si>
    <t>Надання соціальних послуг, зокрема стаціонарного догляду, догляду вдома, денного догляду, громадянам похилого віку, особам з інвалідністю та дітям з інвалідністю в установах соціального обслуговування системи органів праці та соціального захисту населення.</t>
  </si>
  <si>
    <t>Забезпечення соціальними послугами за місцем проживання громадян, не здатних до самообслуговування у зв’язку з похилим віком, хворобою, інвалідністю, а також громадян, які перебувають у складних життєвих обставинах</t>
  </si>
  <si>
    <t>за 2019 рік</t>
  </si>
  <si>
    <t>Середні витрати на соціальне обслуговування на 1 особу заплановано  на підставі статистичної форми 12-СОЦ за 2018рік, а середні витрати на соціальне обслуговування на 1 особу склалися відповідно до фактичного звернення .</t>
  </si>
  <si>
    <t xml:space="preserve"> Касові видатки по даній програмі за  2019 рік становлять 16 403 736,59 грн.  що скадає 91,65% від уточненого плану на 2019 рік та відповідають фактичній потребі установи, зокрема за загальним фондом видатки склали 16 182 890,66 грн, або 99,25% річного плану, за спеціальним фондом 220 845,93 грн. або 92,5% річного плану . Штатна чисельність за рік в межах затвердженого кошторису (середньорічна фактична чисельність  161,5 штатних одиниць). . У звязку з збільшенням чисельності обслужених зменшився середній розмір витрат на 1 соціальне обслуговування</t>
  </si>
  <si>
    <t>Обсяг видатків на придбання автомобіля для територального центру надання соціальних послуг м.Черкаси ( інватаксі) ,грн.</t>
  </si>
  <si>
    <t>Кількість автомобілів які необхідно придбати, од.</t>
  </si>
  <si>
    <t>Кількість установ, які потребують оновлення матеріально-технічної бази (придбання автомобіля), од.</t>
  </si>
  <si>
    <t>Кількість жителів міста, які потребують послуги з пільгових перевезень , осіб</t>
  </si>
  <si>
    <t>Обсяг видатків на придбання комп'ютерів , тис.грн.</t>
  </si>
  <si>
    <t>Обсяг видатків на придбання оргтехніки (багатофункціональних пристроїв, принтерів, сканерів), тис.грн.</t>
  </si>
  <si>
    <t>Кількість робочих місць, які необхідно обладнати комп'ютерами, од.</t>
  </si>
  <si>
    <t>Кількість робочих місць, які необхідно обладнати оргтехнікою (багатофункціональні пристрої, принтери, сканери), од.</t>
  </si>
  <si>
    <t>Кількість комп'ютерів, які потребують заміни (технічно застарілі), од.</t>
  </si>
  <si>
    <t>Кількість оргтехніки, яка потребує заміни, од.</t>
  </si>
  <si>
    <t>Обсяг видатків на придбання кондиціонерів для територального центру надання соціальних послуг м.Черкаси , тис.грн.</t>
  </si>
  <si>
    <t>Кількість кондиціонерів, що необхідно придбати, од.</t>
  </si>
  <si>
    <t>Кількість установ, які потребують оновлення матеріально-технічної бази (придбання кондиціонерів), од.</t>
  </si>
  <si>
    <t>Кількість кабінетів , що необхідно обладнати  кондиціонерами, од.</t>
  </si>
  <si>
    <t>Пояснення щодо розбіжностей між затвердженими та досягнутими результативними показниками: в 2019 році було використано кошти в сумі 1551 тис.грн., що становить 89,3 % від планових призначень. Кошти заощаджено в результаті проведення закіпівлі обладнання, вартість якого була нижче ніж запланована (Кількість компютерів що фактично придбано становить 2 одиниці замість 1 планової.  В 2019 році не відбулося закупівлі кондиціонерів в сумі 185 000 ,00 грн, внаслідок чого не було придбано 12 кондиціонерів.)</t>
  </si>
  <si>
    <t>Кількість оргтехніки, що буде придбана, од.</t>
  </si>
  <si>
    <t>Кількість кондиціонерів, що планується придбати, од.</t>
  </si>
  <si>
    <t>Кількість установ в яких буде проведено оновлення матеріально-технічної бази (придбання автомобіля), од.</t>
  </si>
  <si>
    <t>Кількість кабінетів , що будуть обладнані кондиціонерами, од.</t>
  </si>
  <si>
    <t>Пояснення щодо розбіжностей між затвердженими та досягнутими результативними показниками: Придбання 12 кондиціонерів не відбулося за відсутності поданих заявок розпорядника бюжетних коштів. Фактично скористалося послугою з пільгового перевезення 100 осіб з 850 запланованих, автомобіль експлуатується з грудня 2019 року.  Кількість компютерів що фактично придбано становить 2 одиниці замість 1 планової.</t>
  </si>
  <si>
    <t>Кількість комп'ютерів, що планується придбати для заміни технічно застарілих, од.</t>
  </si>
  <si>
    <t>Кількість робочих місць, що будуть обладнані оргтехнікою (принтери лазерні, багатофункціональні пристрої, копіювальні апарати), од.</t>
  </si>
  <si>
    <t>Кількість робочих місць , що будуть обладнані комп'ютерами, од.</t>
  </si>
  <si>
    <t xml:space="preserve">Кількість жителів міста, які отримають послугу з пільгового перевезення, осіб  </t>
  </si>
  <si>
    <t>Кількість автомобілів, що планується придбати, од.</t>
  </si>
  <si>
    <r>
      <rPr>
        <b/>
        <sz val="10"/>
        <color indexed="8"/>
        <rFont val="Times New Roman"/>
        <family val="1"/>
      </rPr>
      <t>Пояснення щодо розбіжностей між затвердженими та досягнутими результативними показниками</t>
    </r>
    <r>
      <rPr>
        <sz val="10"/>
        <color indexed="8"/>
        <rFont val="Times New Roman"/>
        <family val="2"/>
      </rPr>
      <t>: Середні видатки на придбання одного кондиціонера фактичні результативні показники відсутні, через відсутність відповідного фінансування. Середні витрати на придбання одного комп'ютера менші на 4672 грн за планові при цьому придбано 2 одиниці техніки. Середні витрати на придбання одиниці оргтехніки (принтери лазерні, багатофункціональні пристрої, копіювальні апарати) на 2164 грн менші за планові при цьому фактична кількість придбаних одиниць в межах плану.</t>
    </r>
  </si>
  <si>
    <t>Середні видатки на придбання одного автомобіля, тис.грн.</t>
  </si>
  <si>
    <t>Середні витрати на придбання одного комп'ютера, тис.грн.</t>
  </si>
  <si>
    <t>Середні витрати на придбання одиниці оргтехніки (принтери лазерні, багатофункціональні пристрої, копіювальні апарати), тис.грн.</t>
  </si>
  <si>
    <t>Середні видатки на придбання одного кондиціонера, тис.грн.</t>
  </si>
  <si>
    <t>Відсоток забезпечення установи автомобілями до потреби</t>
  </si>
  <si>
    <t>Питома вага забезпечення пільгових перевезень до потреби</t>
  </si>
  <si>
    <t>Відсоток забезпечення робочих місць комп'ютерами до потреби</t>
  </si>
  <si>
    <t>Відсоток забезпечення робочих місць оргтехнікою (принтери лазерні, багатофункціональні пристрої, копіювальні апарати) до потреби</t>
  </si>
  <si>
    <t>Відсоток забезпечення установи кондиціонерами до потреби</t>
  </si>
  <si>
    <t>Пояснення щодо причин розбіжностей між фактичними та затвердженими результативними показниками За показником Відсоток забезпечення установи кондиціонерами до потреби фактичні результативні показникивідсутні, через відсутність відповідного фінансування. Економія в закупівлі принтерів дозволила придбати 2 копютери, про що свідчить зростання на 100% забезпечення робочих місць комп'ютерами до потреби</t>
  </si>
  <si>
    <t>1.1.1.</t>
  </si>
  <si>
    <t>ремонт приміщень, в т.ч.:</t>
  </si>
  <si>
    <t>1.1.1.1.</t>
  </si>
  <si>
    <t>1.1.1.2.</t>
  </si>
  <si>
    <t>ремонт освітлення</t>
  </si>
  <si>
    <t>1.1.1.3.</t>
  </si>
  <si>
    <t>1.1.1.4.</t>
  </si>
  <si>
    <t>1.1.1.5.</t>
  </si>
  <si>
    <t>ремонт кабінетів</t>
  </si>
  <si>
    <t>1.1.1.6.</t>
  </si>
  <si>
    <t>заміна світильників</t>
  </si>
  <si>
    <t>1.1.1.7.</t>
  </si>
  <si>
    <t>заміна дверей в актовому залі</t>
  </si>
  <si>
    <t>1.1.1.8.</t>
  </si>
  <si>
    <t>заміна підлоги актового залу</t>
  </si>
  <si>
    <t>1.1.1.9.</t>
  </si>
  <si>
    <t>улаштування підвісної стелі</t>
  </si>
  <si>
    <t>1.1.2.</t>
  </si>
  <si>
    <t>Проведення витрат на авторський та технічний нагляд, проведення експертизи</t>
  </si>
  <si>
    <t>Облаштування пандусами та перилами входів до будівель</t>
  </si>
  <si>
    <t xml:space="preserve">Кількість будівель, які потребують проведення робіт з капітального ремонту </t>
  </si>
  <si>
    <t>кількість електричних водонасосів, що потребують встановлення</t>
  </si>
  <si>
    <t>протяжність електромережі, що потребує заміни</t>
  </si>
  <si>
    <t>Загальна кількість кабінетів, що потребують ремонту</t>
  </si>
  <si>
    <t>Площа службових кабінетів, які потребують ремонту</t>
  </si>
  <si>
    <t>Кількість світильників, що потребуть заміни</t>
  </si>
  <si>
    <t>кількість дверей в актовому залі, що потребують заміни</t>
  </si>
  <si>
    <t>площа підлоги , що потребує заміни</t>
  </si>
  <si>
    <t>площа стелі, що потребує робіт з улаштування</t>
  </si>
  <si>
    <t>Кількість пандусів з перилами, що необхідно облаштувати</t>
  </si>
  <si>
    <t>Площа підвісної стелі, що потребує заміни</t>
  </si>
  <si>
    <t>Обсяг видатків на капітальний ремонт адміністративних будівель теритеріального центру надання соціальних послуг (у розрізі), тис.грн.</t>
  </si>
  <si>
    <t xml:space="preserve">Пояснення щодо розбіжностей між затвердженими та досягнутими результативними показниками: Фактитчно виконанно роботи з ремонту будівель в частині заміни радіаторів і електричних водонасосів в сумі 281 718 грн., що становить 17,83 % від планового показника.  За іншими напрямками роботи невиконано через відсутність  фінансування та надання відповідних актів. </t>
  </si>
  <si>
    <t>Кількість будівель, в яких буде проведено роботи з капітального ремонту</t>
  </si>
  <si>
    <t>площа службових кабінетів, які будуть відремонтовані</t>
  </si>
  <si>
    <t xml:space="preserve">Кількість світильників, що буде замінено </t>
  </si>
  <si>
    <t>кількість дверей в актовому залі, що буде замінено</t>
  </si>
  <si>
    <t>площа підлоги  підлоги, що буде замінено</t>
  </si>
  <si>
    <t>кількість пандусів з перилами, що будуть облаштовані</t>
  </si>
  <si>
    <t>Пояснення щодо причин розбіжностей між фактичними та затвердженими результативними показниками кількість радіаторів, що буде замінено складає 32 одиниці ,або на 5 одиниць менше плану.  За іншими напрямками роботи невиконано через відсутність  фінансування та надання відповідних актів.</t>
  </si>
  <si>
    <t>кількість електричних водонасосів, що буде встановлено, од.</t>
  </si>
  <si>
    <t>протяжність електромережі, що буде замінено, м.п.</t>
  </si>
  <si>
    <t>кількість радіаторів, що буде замінено, од</t>
  </si>
  <si>
    <t>кількість вхідних дверей, що буде замінено, од.</t>
  </si>
  <si>
    <t xml:space="preserve"> кількість кабнетів, що планується відремонтувати, од.</t>
  </si>
  <si>
    <t>площа службових кабінетів, які будуть відремонтовані, м2</t>
  </si>
  <si>
    <t>Кількість світильників, що буде замінено , од.</t>
  </si>
  <si>
    <t>кількість дверей в актовому залі, що буде замінено, од.</t>
  </si>
  <si>
    <t>площа підлоги  підлоги, що буде замінено ,м2</t>
  </si>
  <si>
    <t>площа підвісної стелі, що буде улаштована , м2</t>
  </si>
  <si>
    <t>кількість пандусів з перилами, що будуть облаштовані, од.</t>
  </si>
  <si>
    <t>середня вартість ремонту одного квадратного метру робочих кабінетів</t>
  </si>
  <si>
    <t>середня вартість одного світильника</t>
  </si>
  <si>
    <t>середня вартість заміни дверей актового залу</t>
  </si>
  <si>
    <t>cередня вартість ремонту 1 м2 площі підлоги</t>
  </si>
  <si>
    <t>середня вартість улаштування 1 м2 підвісної стелі</t>
  </si>
  <si>
    <t>середня вартість облаштування 1 пандуса з перилами</t>
  </si>
  <si>
    <t>середня вартість заміни 1 погонного  метру електромережі, тис.грн.</t>
  </si>
  <si>
    <t>середня вартість ремонту одного квадратного метру робочих кабінетів, тис.грн.</t>
  </si>
  <si>
    <t>середня вартість одного світильника, тис.грн.</t>
  </si>
  <si>
    <t>середня вартість заміни дверей актового залу, тис.грн.</t>
  </si>
  <si>
    <t>cередня вартість ремонту 1 м2 площі підлоги ,тис.грн.</t>
  </si>
  <si>
    <t>середня вартість улаштування 1 м2 підвісної стелі, тис.грн.</t>
  </si>
  <si>
    <t>середня вартість облаштування 1 пандуса з перилами,тис.грн.</t>
  </si>
  <si>
    <t>Пояснення щодо причин розбіжностей між затвердженими та досягнутими результативними показниками.Середня вартість встановлення 1 електричного водонасосу на 1963,02 грн менша за планову, середня вартість заміни радіатора на 802,56 грн. менше за планову.   За іншими напрямками роботи невиконано через відсутність  фінансування та надання відповідних актів.</t>
  </si>
  <si>
    <t>Питома вага замінених водонасосів до потреби</t>
  </si>
  <si>
    <t>Питома вага погоних метрів заміненої електромережі до потреби</t>
  </si>
  <si>
    <t>Питома вага відремонтованої площі службових кабінетів в загальній кількості, що потребувала ремонту</t>
  </si>
  <si>
    <t>Питома вага світильників , що буде замінено в загальній кількості</t>
  </si>
  <si>
    <t>Питома вага заміни дверей актового залу до потреби</t>
  </si>
  <si>
    <t>Питома вага відремонтовоної площі підлоги актового залу до потреби</t>
  </si>
  <si>
    <t>Питома вага улаштування площі підвісної стелі до потреби</t>
  </si>
  <si>
    <t>Питома вага облаштованих пандусів з перилами до потреби</t>
  </si>
  <si>
    <t>4.1.</t>
  </si>
  <si>
    <t>4.2.</t>
  </si>
  <si>
    <t>4.3.</t>
  </si>
  <si>
    <t>4.4.</t>
  </si>
  <si>
    <t>4.5.</t>
  </si>
  <si>
    <t>4.6.</t>
  </si>
  <si>
    <t>4.7.</t>
  </si>
  <si>
    <t>4.8.</t>
  </si>
  <si>
    <t>4.9.</t>
  </si>
  <si>
    <t>4.10.</t>
  </si>
  <si>
    <t>4.11.</t>
  </si>
  <si>
    <t>Пояснення щодо причин розбіжностей між затвердженими та досягнутими результативними показниками. Питома вага замінених радіаторів до потреби на 13% менша у звязку з встановленням 32 одиниць замість 37. За іншими напрямками роботи невиконано через відсутність  фінансування та надання відповідних актів.</t>
  </si>
  <si>
    <t xml:space="preserve">Пояснення щодо збільшення (зменшення) обсягів проведених видатків (наданих кредитів)  за напрямом використання бюджетних коштів порівняно із аналогічними показниками попереднього року, а також щодо змін у структурі напрямів використання коштів Касові видатки 2019 року перевищили аналогічний період 2018 року на 19,65 % у звязку з збільшенням  розмірів посадових окладів та відпускних виплат працівникам, зростанням вартості енергоносіїв. </t>
  </si>
  <si>
    <t>Обсяг видатків на придбання меблів для територіального центру надання соціальних послуг м.Черкаси, грн.</t>
  </si>
  <si>
    <t xml:space="preserve">Пояснення щодо  динаміки результативних показників за відповідним напрямом використання бюджетних коштів  У 2019 році приорітетним напрямком було придбання компютерної та оргтехніки , автомобіля інватаксі для ТЦ, а у 2018 році пріоритет був у придбанні східцевихкондиціонерів та комп. техніки. Загалом сума видатків у 2019 році  склала 1551,0 тис.грн.  в 2018 - 165,93 тис. грн. відповідно виконання програми в 2019 році 934,7% до 2018 </t>
  </si>
  <si>
    <t>Пояснення щодо збільшення (зменшення) обсягів проведених видатків (наданих кредитів)  за напрямом використання бюджетних коштів порівняно із аналогічними показниками попереднього року, а також щодо змін у структурі напрямів використання коштів Касові видатки 2019 року перевищили аналогічний період 2018 року на 934,7 % у звязку зростанням цін на компютерну техніку та комплектуючі вироби. та придбанням спец. автомобіля Інватаксі</t>
  </si>
  <si>
    <t xml:space="preserve">Пояснення щодо  динаміки результативних показників за відповідним напрямом використання бюджетних коштів У 2019 році приорітетним напрямком було придбання компютерної та оргтехніки , автомобіля інватаксі для ТЦ, а у 2018 році пріоритет був у придбанні східцевихкондиціонерів та комп. техніки. </t>
  </si>
  <si>
    <t>Середні видатки на придбання однієї одиниці компютерної техніки, тис. грн.</t>
  </si>
  <si>
    <t>Середній видатки на придбання однієї одиниці оргтехніки, тис.грн.</t>
  </si>
  <si>
    <t>Середній видатки на придбання одного кондиціонера, тис.грн.</t>
  </si>
  <si>
    <t>Середній видатки на придбання однієї дитячої стінки, тис. грн</t>
  </si>
  <si>
    <t>ремонт приміщень в т.ч.:</t>
  </si>
  <si>
    <t xml:space="preserve"> </t>
  </si>
  <si>
    <t>площа підвісної стелі, що буде улаштована</t>
  </si>
  <si>
    <t>Станом на 01.01.2019 року та станом на 01.01.2020 року дебіторська та кредиторська заборгованості відсутні.</t>
  </si>
  <si>
    <t xml:space="preserve">Поліпшення матеріально технічної бази для надання соціальних та реабілітаційних послуг  мешканцям міста  Черкаси </t>
  </si>
  <si>
    <t>Проведення капітального ремонту адміністративної будівлі територіального центру надання соціальної послуг м.Черкаси (ремонт системи опалення, водопостачання і водовідведення)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</si>
</sst>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;;"/>
    <numFmt numFmtId="189" formatCode="#0.00"/>
    <numFmt numFmtId="190" formatCode="#0.000"/>
    <numFmt numFmtId="191" formatCode="#0.0000"/>
    <numFmt numFmtId="192" formatCode="#0.0"/>
    <numFmt numFmtId="193" formatCode="#0"/>
    <numFmt numFmtId="194" formatCode="0.0"/>
    <numFmt numFmtId="195" formatCode="0.000"/>
    <numFmt numFmtId="196" formatCode="0.0000"/>
    <numFmt numFmtId="197" formatCode="_(* #,##0.000_);_(* \(#,##0.000\);_(* &quot;-&quot;??_);_(@_)"/>
    <numFmt numFmtId="198" formatCode="_(* #,##0.0_);_(* \(#,##0.0\);_(* &quot;-&quot;??_);_(@_)"/>
    <numFmt numFmtId="199" formatCode="[$-FC19]d\ mmmm\ yyyy\ &quot;г.&quot;"/>
    <numFmt numFmtId="200" formatCode="0.000000000"/>
    <numFmt numFmtId="201" formatCode="0.0000000000"/>
    <numFmt numFmtId="202" formatCode="0.00000000"/>
    <numFmt numFmtId="203" formatCode="0.0000000"/>
    <numFmt numFmtId="204" formatCode="0.000000"/>
    <numFmt numFmtId="205" formatCode="0.0000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#,##0.0"/>
    <numFmt numFmtId="211" formatCode="#,##0.000"/>
    <numFmt numFmtId="212" formatCode="#,##0.00\ _₴"/>
    <numFmt numFmtId="213" formatCode="#,##0.00000"/>
  </numFmts>
  <fonts count="85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2"/>
    </font>
    <font>
      <sz val="5"/>
      <color indexed="8"/>
      <name val="Arial"/>
      <family val="2"/>
    </font>
    <font>
      <sz val="11"/>
      <color indexed="8"/>
      <name val="Times New Roman"/>
      <family val="1"/>
    </font>
    <font>
      <sz val="6"/>
      <color indexed="8"/>
      <name val="Times New Roman"/>
      <family val="1"/>
    </font>
    <font>
      <b/>
      <sz val="15"/>
      <color indexed="8"/>
      <name val="Times New Roman"/>
      <family val="1"/>
    </font>
    <font>
      <sz val="7"/>
      <color indexed="8"/>
      <name val="Arial"/>
      <family val="2"/>
    </font>
    <font>
      <sz val="6"/>
      <color indexed="8"/>
      <name val="Arial"/>
      <family val="2"/>
    </font>
    <font>
      <b/>
      <sz val="9"/>
      <color indexed="8"/>
      <name val="Times New Roman"/>
      <family val="1"/>
    </font>
    <font>
      <sz val="5"/>
      <color indexed="8"/>
      <name val="Times New Roman"/>
      <family val="1"/>
    </font>
    <font>
      <sz val="7"/>
      <color indexed="8"/>
      <name val="SansSerif"/>
      <family val="0"/>
    </font>
    <font>
      <sz val="12"/>
      <color indexed="8"/>
      <name val="Times New Roman"/>
      <family val="1"/>
    </font>
    <font>
      <sz val="12"/>
      <name val="Arial"/>
      <family val="2"/>
    </font>
    <font>
      <sz val="10"/>
      <color indexed="8"/>
      <name val="SansSerif"/>
      <family val="0"/>
    </font>
    <font>
      <b/>
      <i/>
      <sz val="10"/>
      <name val="Arial"/>
      <family val="2"/>
    </font>
    <font>
      <i/>
      <sz val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sz val="8"/>
      <name val="Arial"/>
      <family val="2"/>
    </font>
    <font>
      <sz val="6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8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9"/>
      <color indexed="8"/>
      <name val="Arial"/>
      <family val="2"/>
    </font>
    <font>
      <b/>
      <i/>
      <sz val="9"/>
      <name val="Arial"/>
      <family val="2"/>
    </font>
    <font>
      <i/>
      <sz val="10"/>
      <color indexed="8"/>
      <name val="Arial"/>
      <family val="2"/>
    </font>
    <font>
      <sz val="7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i/>
      <sz val="10"/>
      <color indexed="8"/>
      <name val="Arial"/>
      <family val="2"/>
    </font>
    <font>
      <sz val="10"/>
      <name val="Arial Cyr"/>
      <family val="0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i/>
      <sz val="10"/>
      <color indexed="8"/>
      <name val="Times New Roman"/>
      <family val="1"/>
    </font>
    <font>
      <sz val="9"/>
      <color indexed="8"/>
      <name val="Times New Roman"/>
      <family val="2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i/>
      <sz val="12"/>
      <color rgb="FF000000"/>
      <name val="Times New Roman"/>
      <family val="1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0" fontId="6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8" borderId="7" applyNumberFormat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0" fillId="0" borderId="0">
      <alignment/>
      <protection/>
    </xf>
    <xf numFmtId="0" fontId="36" fillId="0" borderId="0">
      <alignment/>
      <protection/>
    </xf>
    <xf numFmtId="0" fontId="4" fillId="0" borderId="0">
      <alignment/>
      <protection/>
    </xf>
    <xf numFmtId="0" fontId="36" fillId="0" borderId="0">
      <alignment/>
      <protection/>
    </xf>
    <xf numFmtId="0" fontId="75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9" fillId="32" borderId="0" applyNumberFormat="0" applyBorder="0" applyAlignment="0" applyProtection="0"/>
  </cellStyleXfs>
  <cellXfs count="504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horizontal="center" vertical="top" wrapText="1"/>
      <protection/>
    </xf>
    <xf numFmtId="0" fontId="1" fillId="0" borderId="10" xfId="0" applyFont="1" applyBorder="1" applyAlignment="1" applyProtection="1">
      <alignment horizontal="left" vertical="top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>
      <alignment wrapText="1"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2" fontId="4" fillId="0" borderId="0" xfId="0" applyNumberFormat="1" applyFont="1" applyBorder="1" applyAlignment="1" applyProtection="1">
      <alignment horizontal="left" vertical="top" wrapText="1"/>
      <protection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14" fillId="0" borderId="11" xfId="0" applyFont="1" applyBorder="1" applyAlignment="1" applyProtection="1">
      <alignment horizontal="center" vertical="top" wrapText="1"/>
      <protection/>
    </xf>
    <xf numFmtId="0" fontId="14" fillId="0" borderId="11" xfId="0" applyFont="1" applyBorder="1" applyAlignment="1" applyProtection="1">
      <alignment horizontal="left" vertical="top" wrapText="1"/>
      <protection/>
    </xf>
    <xf numFmtId="195" fontId="14" fillId="0" borderId="11" xfId="0" applyNumberFormat="1" applyFont="1" applyBorder="1" applyAlignment="1" applyProtection="1">
      <alignment horizontal="center" vertical="top" wrapText="1"/>
      <protection/>
    </xf>
    <xf numFmtId="0" fontId="0" fillId="0" borderId="11" xfId="0" applyFont="1" applyBorder="1" applyAlignment="1">
      <alignment vertical="top"/>
    </xf>
    <xf numFmtId="0" fontId="9" fillId="0" borderId="0" xfId="0" applyFont="1" applyBorder="1" applyAlignment="1" applyProtection="1">
      <alignment horizontal="left" vertical="top" wrapText="1"/>
      <protection/>
    </xf>
    <xf numFmtId="0" fontId="0" fillId="0" borderId="0" xfId="0" applyFont="1" applyAlignment="1">
      <alignment wrapText="1"/>
    </xf>
    <xf numFmtId="0" fontId="16" fillId="0" borderId="0" xfId="0" applyFont="1" applyAlignment="1">
      <alignment/>
    </xf>
    <xf numFmtId="0" fontId="17" fillId="0" borderId="11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top" wrapText="1"/>
      <protection/>
    </xf>
    <xf numFmtId="0" fontId="7" fillId="0" borderId="13" xfId="0" applyFont="1" applyBorder="1" applyAlignment="1" applyProtection="1">
      <alignment horizontal="center" vertical="center" wrapText="1"/>
      <protection/>
    </xf>
    <xf numFmtId="0" fontId="18" fillId="0" borderId="14" xfId="0" applyFont="1" applyBorder="1" applyAlignment="1" applyProtection="1">
      <alignment horizontal="center" vertical="center" wrapText="1"/>
      <protection/>
    </xf>
    <xf numFmtId="0" fontId="19" fillId="0" borderId="11" xfId="0" applyFont="1" applyFill="1" applyBorder="1" applyAlignment="1" applyProtection="1">
      <alignment horizontal="center" vertical="center" wrapText="1"/>
      <protection/>
    </xf>
    <xf numFmtId="0" fontId="19" fillId="0" borderId="13" xfId="0" applyFont="1" applyBorder="1" applyAlignment="1" applyProtection="1">
      <alignment horizontal="center" vertical="center" wrapText="1"/>
      <protection/>
    </xf>
    <xf numFmtId="0" fontId="19" fillId="0" borderId="12" xfId="0" applyFont="1" applyBorder="1" applyAlignment="1" applyProtection="1">
      <alignment horizontal="center" vertical="center" wrapText="1"/>
      <protection/>
    </xf>
    <xf numFmtId="0" fontId="20" fillId="0" borderId="15" xfId="0" applyFont="1" applyBorder="1" applyAlignment="1" applyProtection="1">
      <alignment horizontal="center" vertical="center" wrapText="1"/>
      <protection/>
    </xf>
    <xf numFmtId="0" fontId="20" fillId="0" borderId="16" xfId="0" applyFont="1" applyBorder="1" applyAlignment="1" applyProtection="1">
      <alignment horizontal="center" vertical="center" wrapText="1"/>
      <protection/>
    </xf>
    <xf numFmtId="0" fontId="20" fillId="0" borderId="17" xfId="0" applyFont="1" applyBorder="1" applyAlignment="1" applyProtection="1">
      <alignment horizontal="center" vertical="center" wrapText="1"/>
      <protection/>
    </xf>
    <xf numFmtId="0" fontId="20" fillId="0" borderId="13" xfId="0" applyFont="1" applyBorder="1" applyAlignment="1" applyProtection="1">
      <alignment horizontal="center" vertical="center" wrapText="1"/>
      <protection/>
    </xf>
    <xf numFmtId="0" fontId="20" fillId="0" borderId="12" xfId="0" applyFont="1" applyBorder="1" applyAlignment="1" applyProtection="1">
      <alignment horizontal="center" vertical="center" wrapText="1"/>
      <protection/>
    </xf>
    <xf numFmtId="3" fontId="19" fillId="0" borderId="0" xfId="0" applyNumberFormat="1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15" fillId="0" borderId="0" xfId="0" applyFont="1" applyAlignment="1">
      <alignment/>
    </xf>
    <xf numFmtId="49" fontId="0" fillId="0" borderId="0" xfId="0" applyNumberFormat="1" applyFont="1" applyAlignment="1">
      <alignment/>
    </xf>
    <xf numFmtId="0" fontId="25" fillId="0" borderId="0" xfId="0" applyFont="1" applyAlignment="1">
      <alignment/>
    </xf>
    <xf numFmtId="0" fontId="2" fillId="0" borderId="18" xfId="0" applyFont="1" applyBorder="1" applyAlignment="1" applyProtection="1">
      <alignment horizontal="center" vertical="top" wrapText="1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2" fontId="18" fillId="0" borderId="11" xfId="0" applyNumberFormat="1" applyFont="1" applyBorder="1" applyAlignment="1" applyProtection="1">
      <alignment horizontal="center" vertical="top" wrapText="1"/>
      <protection/>
    </xf>
    <xf numFmtId="0" fontId="17" fillId="0" borderId="12" xfId="0" applyFont="1" applyBorder="1" applyAlignment="1" applyProtection="1">
      <alignment horizontal="center" vertical="center" wrapText="1"/>
      <protection/>
    </xf>
    <xf numFmtId="0" fontId="17" fillId="0" borderId="13" xfId="0" applyFont="1" applyBorder="1" applyAlignment="1" applyProtection="1">
      <alignment horizontal="center" vertical="center" wrapText="1"/>
      <protection/>
    </xf>
    <xf numFmtId="0" fontId="17" fillId="0" borderId="19" xfId="0" applyFont="1" applyBorder="1" applyAlignment="1" applyProtection="1">
      <alignment horizontal="center" vertical="center" wrapText="1"/>
      <protection/>
    </xf>
    <xf numFmtId="0" fontId="26" fillId="0" borderId="12" xfId="0" applyFont="1" applyBorder="1" applyAlignment="1" applyProtection="1">
      <alignment horizontal="center" vertical="center" wrapText="1"/>
      <protection/>
    </xf>
    <xf numFmtId="0" fontId="26" fillId="0" borderId="20" xfId="0" applyFont="1" applyBorder="1" applyAlignment="1" applyProtection="1">
      <alignment horizontal="center" vertical="center" wrapText="1"/>
      <protection/>
    </xf>
    <xf numFmtId="0" fontId="23" fillId="0" borderId="11" xfId="0" applyFont="1" applyBorder="1" applyAlignment="1" applyProtection="1">
      <alignment horizontal="center" vertical="top" wrapText="1"/>
      <protection/>
    </xf>
    <xf numFmtId="0" fontId="21" fillId="0" borderId="21" xfId="0" applyFont="1" applyBorder="1" applyAlignment="1">
      <alignment horizontal="center" wrapText="1"/>
    </xf>
    <xf numFmtId="0" fontId="23" fillId="0" borderId="18" xfId="0" applyFont="1" applyBorder="1" applyAlignment="1" applyProtection="1">
      <alignment horizontal="center" vertical="top" wrapText="1"/>
      <protection/>
    </xf>
    <xf numFmtId="0" fontId="18" fillId="0" borderId="13" xfId="0" applyFont="1" applyBorder="1" applyAlignment="1" applyProtection="1">
      <alignment horizontal="center" vertical="center" wrapText="1"/>
      <protection/>
    </xf>
    <xf numFmtId="0" fontId="18" fillId="0" borderId="11" xfId="0" applyFont="1" applyBorder="1" applyAlignment="1" applyProtection="1">
      <alignment horizontal="right" vertical="top" wrapText="1"/>
      <protection/>
    </xf>
    <xf numFmtId="0" fontId="18" fillId="0" borderId="12" xfId="0" applyFont="1" applyBorder="1" applyAlignment="1" applyProtection="1">
      <alignment horizontal="center" vertical="center" wrapText="1"/>
      <protection/>
    </xf>
    <xf numFmtId="0" fontId="23" fillId="0" borderId="13" xfId="0" applyFont="1" applyBorder="1" applyAlignment="1" applyProtection="1">
      <alignment horizontal="center" vertical="top" wrapText="1"/>
      <protection/>
    </xf>
    <xf numFmtId="0" fontId="21" fillId="0" borderId="0" xfId="0" applyFont="1" applyAlignment="1">
      <alignment/>
    </xf>
    <xf numFmtId="49" fontId="21" fillId="0" borderId="0" xfId="0" applyNumberFormat="1" applyFont="1" applyAlignment="1">
      <alignment/>
    </xf>
    <xf numFmtId="0" fontId="18" fillId="0" borderId="11" xfId="0" applyFont="1" applyBorder="1" applyAlignment="1" applyProtection="1">
      <alignment horizontal="left" vertical="top" wrapText="1"/>
      <protection/>
    </xf>
    <xf numFmtId="49" fontId="24" fillId="0" borderId="0" xfId="0" applyNumberFormat="1" applyFont="1" applyAlignment="1">
      <alignment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0" fontId="21" fillId="0" borderId="0" xfId="0" applyFont="1" applyAlignment="1">
      <alignment horizontal="right"/>
    </xf>
    <xf numFmtId="0" fontId="28" fillId="0" borderId="0" xfId="0" applyFont="1" applyBorder="1" applyAlignment="1" applyProtection="1">
      <alignment horizontal="left" vertical="top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28" fillId="0" borderId="0" xfId="0" applyFont="1" applyBorder="1" applyAlignment="1" applyProtection="1">
      <alignment horizontal="center" vertical="center" wrapText="1"/>
      <protection/>
    </xf>
    <xf numFmtId="0" fontId="28" fillId="0" borderId="0" xfId="0" applyFont="1" applyBorder="1" applyAlignment="1" applyProtection="1">
      <alignment horizontal="justify" vertical="center" wrapText="1"/>
      <protection/>
    </xf>
    <xf numFmtId="2" fontId="28" fillId="0" borderId="0" xfId="0" applyNumberFormat="1" applyFont="1" applyBorder="1" applyAlignment="1" applyProtection="1">
      <alignment horizontal="left" vertical="top" wrapText="1"/>
      <protection/>
    </xf>
    <xf numFmtId="0" fontId="18" fillId="0" borderId="0" xfId="0" applyFont="1" applyBorder="1" applyAlignment="1" applyProtection="1">
      <alignment horizontal="right" vertical="top" wrapText="1"/>
      <protection/>
    </xf>
    <xf numFmtId="0" fontId="7" fillId="0" borderId="19" xfId="0" applyFont="1" applyBorder="1" applyAlignment="1" applyProtection="1">
      <alignment horizontal="center" vertical="center" wrapText="1"/>
      <protection/>
    </xf>
    <xf numFmtId="0" fontId="7" fillId="0" borderId="17" xfId="0" applyFont="1" applyBorder="1" applyAlignment="1" applyProtection="1">
      <alignment horizontal="center" vertical="center" wrapText="1"/>
      <protection/>
    </xf>
    <xf numFmtId="0" fontId="1" fillId="0" borderId="0" xfId="52" applyFont="1" applyBorder="1" applyAlignment="1" applyProtection="1">
      <alignment horizontal="left" vertical="top" wrapText="1"/>
      <protection/>
    </xf>
    <xf numFmtId="0" fontId="0" fillId="0" borderId="0" xfId="52" applyFont="1">
      <alignment/>
      <protection/>
    </xf>
    <xf numFmtId="0" fontId="5" fillId="0" borderId="0" xfId="52" applyFont="1" applyBorder="1" applyAlignment="1" applyProtection="1">
      <alignment horizontal="center" vertical="center" wrapText="1"/>
      <protection/>
    </xf>
    <xf numFmtId="0" fontId="0" fillId="0" borderId="0" xfId="52">
      <alignment/>
      <protection/>
    </xf>
    <xf numFmtId="0" fontId="8" fillId="0" borderId="0" xfId="52" applyFont="1" applyBorder="1" applyAlignment="1" applyProtection="1">
      <alignment horizontal="right" vertical="top" wrapText="1"/>
      <protection/>
    </xf>
    <xf numFmtId="0" fontId="0" fillId="0" borderId="11" xfId="52" applyFont="1" applyBorder="1">
      <alignment/>
      <protection/>
    </xf>
    <xf numFmtId="0" fontId="0" fillId="0" borderId="11" xfId="52" applyBorder="1">
      <alignment/>
      <protection/>
    </xf>
    <xf numFmtId="16" fontId="0" fillId="0" borderId="11" xfId="52" applyNumberFormat="1" applyFont="1" applyBorder="1">
      <alignment/>
      <protection/>
    </xf>
    <xf numFmtId="0" fontId="0" fillId="0" borderId="11" xfId="52" applyBorder="1" applyAlignment="1">
      <alignment horizontal="right"/>
      <protection/>
    </xf>
    <xf numFmtId="0" fontId="28" fillId="0" borderId="11" xfId="0" applyFont="1" applyBorder="1" applyAlignment="1" applyProtection="1">
      <alignment horizontal="center" vertical="top" wrapText="1"/>
      <protection/>
    </xf>
    <xf numFmtId="0" fontId="31" fillId="0" borderId="11" xfId="0" applyFont="1" applyBorder="1" applyAlignment="1" applyProtection="1">
      <alignment horizontal="left" vertical="top" wrapText="1"/>
      <protection/>
    </xf>
    <xf numFmtId="0" fontId="7" fillId="0" borderId="11" xfId="0" applyFont="1" applyBorder="1" applyAlignment="1" applyProtection="1">
      <alignment horizontal="center" vertical="top" wrapText="1"/>
      <protection/>
    </xf>
    <xf numFmtId="0" fontId="32" fillId="0" borderId="11" xfId="0" applyFont="1" applyBorder="1" applyAlignment="1">
      <alignment horizontal="center" vertical="center" wrapText="1"/>
    </xf>
    <xf numFmtId="49" fontId="27" fillId="0" borderId="23" xfId="0" applyNumberFormat="1" applyFont="1" applyBorder="1" applyAlignment="1" applyProtection="1">
      <alignment horizontal="center" vertical="center" wrapText="1"/>
      <protection/>
    </xf>
    <xf numFmtId="0" fontId="34" fillId="0" borderId="0" xfId="0" applyFont="1" applyAlignment="1">
      <alignment/>
    </xf>
    <xf numFmtId="1" fontId="14" fillId="0" borderId="11" xfId="0" applyNumberFormat="1" applyFont="1" applyBorder="1" applyAlignment="1" applyProtection="1">
      <alignment horizontal="center" vertical="top" wrapText="1"/>
      <protection/>
    </xf>
    <xf numFmtId="189" fontId="17" fillId="0" borderId="14" xfId="0" applyNumberFormat="1" applyFont="1" applyBorder="1" applyAlignment="1" applyProtection="1">
      <alignment horizontal="right" vertical="top" wrapText="1"/>
      <protection/>
    </xf>
    <xf numFmtId="0" fontId="26" fillId="0" borderId="24" xfId="0" applyFont="1" applyFill="1" applyBorder="1" applyAlignment="1" applyProtection="1">
      <alignment horizontal="center" vertical="center" wrapText="1"/>
      <protection/>
    </xf>
    <xf numFmtId="0" fontId="80" fillId="0" borderId="11" xfId="0" applyFont="1" applyBorder="1" applyAlignment="1">
      <alignment wrapText="1"/>
    </xf>
    <xf numFmtId="3" fontId="81" fillId="0" borderId="11" xfId="0" applyNumberFormat="1" applyFont="1" applyBorder="1" applyAlignment="1">
      <alignment vertical="center" wrapText="1"/>
    </xf>
    <xf numFmtId="0" fontId="26" fillId="0" borderId="21" xfId="0" applyFont="1" applyBorder="1" applyAlignment="1" applyProtection="1">
      <alignment horizontal="center" vertical="center" wrapText="1"/>
      <protection/>
    </xf>
    <xf numFmtId="0" fontId="7" fillId="0" borderId="20" xfId="0" applyFont="1" applyBorder="1" applyAlignment="1" applyProtection="1">
      <alignment horizontal="center" vertical="center" wrapText="1"/>
      <protection/>
    </xf>
    <xf numFmtId="0" fontId="81" fillId="0" borderId="11" xfId="0" applyFont="1" applyBorder="1" applyAlignment="1">
      <alignment horizontal="right" vertical="center" wrapText="1"/>
    </xf>
    <xf numFmtId="0" fontId="29" fillId="0" borderId="11" xfId="0" applyFont="1" applyBorder="1" applyAlignment="1" applyProtection="1">
      <alignment vertical="center" wrapText="1"/>
      <protection/>
    </xf>
    <xf numFmtId="0" fontId="33" fillId="0" borderId="11" xfId="0" applyNumberFormat="1" applyFont="1" applyBorder="1" applyAlignment="1" applyProtection="1">
      <alignment horizontal="right" vertical="center" wrapText="1"/>
      <protection/>
    </xf>
    <xf numFmtId="0" fontId="28" fillId="0" borderId="11" xfId="0" applyNumberFormat="1" applyFont="1" applyBorder="1" applyAlignment="1" applyProtection="1">
      <alignment horizontal="center" vertical="center" wrapText="1"/>
      <protection/>
    </xf>
    <xf numFmtId="0" fontId="33" fillId="0" borderId="11" xfId="0" applyNumberFormat="1" applyFont="1" applyBorder="1" applyAlignment="1" applyProtection="1">
      <alignment horizontal="center" vertical="center" wrapText="1"/>
      <protection/>
    </xf>
    <xf numFmtId="0" fontId="82" fillId="0" borderId="11" xfId="0" applyNumberFormat="1" applyFont="1" applyBorder="1" applyAlignment="1">
      <alignment vertical="center" wrapText="1"/>
    </xf>
    <xf numFmtId="0" fontId="0" fillId="0" borderId="11" xfId="0" applyNumberFormat="1" applyFont="1" applyBorder="1" applyAlignment="1">
      <alignment horizontal="right" vertical="center" wrapText="1"/>
    </xf>
    <xf numFmtId="0" fontId="0" fillId="0" borderId="11" xfId="0" applyNumberFormat="1" applyFont="1" applyBorder="1" applyAlignment="1">
      <alignment vertical="center" wrapText="1"/>
    </xf>
    <xf numFmtId="0" fontId="21" fillId="0" borderId="11" xfId="0" applyFont="1" applyBorder="1" applyAlignment="1">
      <alignment wrapText="1"/>
    </xf>
    <xf numFmtId="0" fontId="2" fillId="0" borderId="17" xfId="0" applyFont="1" applyBorder="1" applyAlignment="1" applyProtection="1">
      <alignment horizontal="center" vertical="top" wrapText="1"/>
      <protection/>
    </xf>
    <xf numFmtId="210" fontId="81" fillId="0" borderId="11" xfId="0" applyNumberFormat="1" applyFont="1" applyBorder="1" applyAlignment="1">
      <alignment vertical="center" wrapText="1"/>
    </xf>
    <xf numFmtId="211" fontId="81" fillId="0" borderId="11" xfId="0" applyNumberFormat="1" applyFont="1" applyBorder="1" applyAlignment="1">
      <alignment vertical="center" wrapText="1"/>
    </xf>
    <xf numFmtId="0" fontId="80" fillId="0" borderId="11" xfId="0" applyFont="1" applyBorder="1" applyAlignment="1">
      <alignment horizontal="center" vertical="center" wrapText="1"/>
    </xf>
    <xf numFmtId="211" fontId="81" fillId="0" borderId="11" xfId="0" applyNumberFormat="1" applyFont="1" applyBorder="1" applyAlignment="1">
      <alignment horizontal="center" vertical="center" wrapText="1"/>
    </xf>
    <xf numFmtId="0" fontId="7" fillId="0" borderId="25" xfId="0" applyFont="1" applyBorder="1" applyAlignment="1" applyProtection="1">
      <alignment horizontal="center" vertical="center" wrapText="1"/>
      <protection/>
    </xf>
    <xf numFmtId="194" fontId="17" fillId="0" borderId="11" xfId="0" applyNumberFormat="1" applyFont="1" applyBorder="1" applyAlignment="1" applyProtection="1">
      <alignment horizontal="center" vertical="center" wrapText="1"/>
      <protection/>
    </xf>
    <xf numFmtId="194" fontId="17" fillId="0" borderId="21" xfId="0" applyNumberFormat="1" applyFont="1" applyBorder="1" applyAlignment="1" applyProtection="1">
      <alignment horizontal="center" vertical="center" wrapText="1"/>
      <protection/>
    </xf>
    <xf numFmtId="194" fontId="17" fillId="0" borderId="21" xfId="0" applyNumberFormat="1" applyFont="1" applyBorder="1" applyAlignment="1" applyProtection="1">
      <alignment horizontal="right" vertical="center" wrapText="1"/>
      <protection/>
    </xf>
    <xf numFmtId="194" fontId="18" fillId="0" borderId="21" xfId="0" applyNumberFormat="1" applyFont="1" applyBorder="1" applyAlignment="1" applyProtection="1">
      <alignment horizontal="center" vertical="center" wrapText="1"/>
      <protection/>
    </xf>
    <xf numFmtId="194" fontId="17" fillId="0" borderId="26" xfId="0" applyNumberFormat="1" applyFont="1" applyBorder="1" applyAlignment="1" applyProtection="1">
      <alignment horizontal="center" vertical="center" wrapText="1"/>
      <protection/>
    </xf>
    <xf numFmtId="194" fontId="17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top" wrapText="1"/>
      <protection/>
    </xf>
    <xf numFmtId="0" fontId="26" fillId="0" borderId="11" xfId="0" applyFont="1" applyBorder="1" applyAlignment="1" applyProtection="1">
      <alignment horizontal="center" vertical="center" wrapText="1"/>
      <protection/>
    </xf>
    <xf numFmtId="0" fontId="18" fillId="0" borderId="11" xfId="0" applyFont="1" applyBorder="1" applyAlignment="1" applyProtection="1">
      <alignment horizontal="center" vertical="center" wrapText="1"/>
      <protection/>
    </xf>
    <xf numFmtId="189" fontId="17" fillId="0" borderId="11" xfId="0" applyNumberFormat="1" applyFont="1" applyBorder="1" applyAlignment="1" applyProtection="1">
      <alignment horizontal="right" vertical="top" wrapText="1"/>
      <protection/>
    </xf>
    <xf numFmtId="0" fontId="26" fillId="0" borderId="11" xfId="0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/>
    </xf>
    <xf numFmtId="1" fontId="26" fillId="0" borderId="11" xfId="0" applyNumberFormat="1" applyFont="1" applyFill="1" applyBorder="1" applyAlignment="1" applyProtection="1">
      <alignment horizontal="center" vertical="center" wrapText="1"/>
      <protection/>
    </xf>
    <xf numFmtId="1" fontId="26" fillId="0" borderId="11" xfId="0" applyNumberFormat="1" applyFont="1" applyBorder="1" applyAlignment="1" applyProtection="1">
      <alignment horizontal="center" vertical="center" wrapText="1"/>
      <protection/>
    </xf>
    <xf numFmtId="1" fontId="18" fillId="0" borderId="11" xfId="0" applyNumberFormat="1" applyFont="1" applyBorder="1" applyAlignment="1" applyProtection="1">
      <alignment horizontal="center" vertical="center" wrapText="1"/>
      <protection/>
    </xf>
    <xf numFmtId="1" fontId="17" fillId="0" borderId="11" xfId="0" applyNumberFormat="1" applyFont="1" applyBorder="1" applyAlignment="1" applyProtection="1">
      <alignment horizontal="right" vertical="top" wrapText="1"/>
      <protection/>
    </xf>
    <xf numFmtId="195" fontId="17" fillId="0" borderId="11" xfId="0" applyNumberFormat="1" applyFont="1" applyBorder="1" applyAlignment="1" applyProtection="1">
      <alignment horizontal="right" vertical="center" wrapText="1"/>
      <protection/>
    </xf>
    <xf numFmtId="195" fontId="18" fillId="0" borderId="11" xfId="0" applyNumberFormat="1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top" wrapText="1"/>
      <protection/>
    </xf>
    <xf numFmtId="195" fontId="26" fillId="0" borderId="11" xfId="0" applyNumberFormat="1" applyFont="1" applyBorder="1" applyAlignment="1" applyProtection="1">
      <alignment horizontal="center" vertical="center" wrapText="1"/>
      <protection/>
    </xf>
    <xf numFmtId="195" fontId="17" fillId="0" borderId="11" xfId="0" applyNumberFormat="1" applyFont="1" applyBorder="1" applyAlignment="1" applyProtection="1">
      <alignment horizontal="right" vertical="top" wrapText="1"/>
      <protection/>
    </xf>
    <xf numFmtId="195" fontId="26" fillId="0" borderId="11" xfId="0" applyNumberFormat="1" applyFont="1" applyFill="1" applyBorder="1" applyAlignment="1" applyProtection="1">
      <alignment horizontal="center" vertical="center" wrapText="1"/>
      <protection/>
    </xf>
    <xf numFmtId="0" fontId="33" fillId="0" borderId="11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34" fillId="0" borderId="0" xfId="0" applyFont="1" applyFill="1" applyBorder="1" applyAlignment="1">
      <alignment vertical="top" wrapText="1"/>
    </xf>
    <xf numFmtId="194" fontId="17" fillId="0" borderId="11" xfId="0" applyNumberFormat="1" applyFont="1" applyBorder="1" applyAlignment="1" applyProtection="1">
      <alignment horizontal="right" vertical="center" wrapText="1"/>
      <protection/>
    </xf>
    <xf numFmtId="194" fontId="18" fillId="0" borderId="11" xfId="0" applyNumberFormat="1" applyFont="1" applyBorder="1" applyAlignment="1" applyProtection="1">
      <alignment horizontal="center" vertical="center" wrapText="1"/>
      <protection/>
    </xf>
    <xf numFmtId="194" fontId="81" fillId="0" borderId="11" xfId="0" applyNumberFormat="1" applyFont="1" applyBorder="1" applyAlignment="1">
      <alignment vertical="center" wrapText="1"/>
    </xf>
    <xf numFmtId="194" fontId="39" fillId="0" borderId="11" xfId="0" applyNumberFormat="1" applyFont="1" applyBorder="1" applyAlignment="1">
      <alignment horizontal="right" vertical="center" wrapText="1"/>
    </xf>
    <xf numFmtId="194" fontId="39" fillId="0" borderId="11" xfId="0" applyNumberFormat="1" applyFont="1" applyBorder="1" applyAlignment="1">
      <alignment vertical="center" wrapText="1"/>
    </xf>
    <xf numFmtId="194" fontId="0" fillId="0" borderId="11" xfId="0" applyNumberFormat="1" applyBorder="1" applyAlignment="1">
      <alignment horizontal="right"/>
    </xf>
    <xf numFmtId="194" fontId="0" fillId="0" borderId="11" xfId="0" applyNumberFormat="1" applyBorder="1" applyAlignment="1">
      <alignment/>
    </xf>
    <xf numFmtId="194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17" fillId="0" borderId="11" xfId="0" applyFont="1" applyBorder="1" applyAlignment="1" applyProtection="1">
      <alignment horizontal="right" vertical="center" wrapText="1"/>
      <protection/>
    </xf>
    <xf numFmtId="0" fontId="36" fillId="33" borderId="11" xfId="0" applyFont="1" applyFill="1" applyBorder="1" applyAlignment="1">
      <alignment horizontal="center" wrapText="1"/>
    </xf>
    <xf numFmtId="0" fontId="0" fillId="34" borderId="0" xfId="0" applyFill="1" applyBorder="1" applyAlignment="1">
      <alignment/>
    </xf>
    <xf numFmtId="0" fontId="33" fillId="0" borderId="11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Border="1" applyAlignment="1">
      <alignment horizontal="left" wrapText="1"/>
    </xf>
    <xf numFmtId="0" fontId="4" fillId="0" borderId="11" xfId="54" applyFont="1" applyBorder="1" applyAlignment="1">
      <alignment horizontal="center"/>
      <protection/>
    </xf>
    <xf numFmtId="0" fontId="4" fillId="0" borderId="11" xfId="54" applyBorder="1">
      <alignment/>
      <protection/>
    </xf>
    <xf numFmtId="2" fontId="17" fillId="0" borderId="11" xfId="0" applyNumberFormat="1" applyFont="1" applyBorder="1" applyAlignment="1" applyProtection="1">
      <alignment horizontal="right" vertical="center" wrapText="1"/>
      <protection/>
    </xf>
    <xf numFmtId="4" fontId="81" fillId="0" borderId="11" xfId="0" applyNumberFormat="1" applyFont="1" applyBorder="1" applyAlignment="1">
      <alignment vertical="center" wrapText="1"/>
    </xf>
    <xf numFmtId="0" fontId="34" fillId="0" borderId="0" xfId="0" applyFont="1" applyFill="1" applyBorder="1" applyAlignment="1">
      <alignment horizontal="left" vertical="top" wrapText="1"/>
    </xf>
    <xf numFmtId="0" fontId="7" fillId="0" borderId="0" xfId="52" applyFont="1" applyBorder="1" applyAlignment="1" applyProtection="1">
      <alignment horizontal="center" vertical="center" wrapText="1"/>
      <protection/>
    </xf>
    <xf numFmtId="3" fontId="19" fillId="0" borderId="0" xfId="52" applyNumberFormat="1" applyFont="1" applyBorder="1" applyAlignment="1" applyProtection="1">
      <alignment horizontal="right" vertical="center" wrapText="1"/>
      <protection/>
    </xf>
    <xf numFmtId="0" fontId="21" fillId="0" borderId="0" xfId="52" applyFont="1">
      <alignment/>
      <protection/>
    </xf>
    <xf numFmtId="0" fontId="20" fillId="0" borderId="12" xfId="52" applyFont="1" applyBorder="1" applyAlignment="1" applyProtection="1">
      <alignment horizontal="center" vertical="center" wrapText="1"/>
      <protection/>
    </xf>
    <xf numFmtId="0" fontId="20" fillId="0" borderId="13" xfId="52" applyFont="1" applyBorder="1" applyAlignment="1" applyProtection="1">
      <alignment horizontal="center" vertical="center" wrapText="1"/>
      <protection/>
    </xf>
    <xf numFmtId="0" fontId="0" fillId="0" borderId="0" xfId="52" applyBorder="1" applyAlignment="1">
      <alignment/>
      <protection/>
    </xf>
    <xf numFmtId="0" fontId="20" fillId="0" borderId="17" xfId="52" applyFont="1" applyBorder="1" applyAlignment="1" applyProtection="1">
      <alignment horizontal="center" vertical="center" wrapText="1"/>
      <protection/>
    </xf>
    <xf numFmtId="0" fontId="20" fillId="0" borderId="16" xfId="52" applyFont="1" applyBorder="1" applyAlignment="1" applyProtection="1">
      <alignment horizontal="center" vertical="center" wrapText="1"/>
      <protection/>
    </xf>
    <xf numFmtId="0" fontId="20" fillId="0" borderId="15" xfId="52" applyFont="1" applyBorder="1" applyAlignment="1" applyProtection="1">
      <alignment horizontal="center" vertical="center" wrapText="1"/>
      <protection/>
    </xf>
    <xf numFmtId="0" fontId="19" fillId="0" borderId="12" xfId="52" applyFont="1" applyBorder="1" applyAlignment="1" applyProtection="1">
      <alignment horizontal="center" vertical="center" wrapText="1"/>
      <protection/>
    </xf>
    <xf numFmtId="0" fontId="19" fillId="0" borderId="19" xfId="52" applyFont="1" applyBorder="1" applyAlignment="1" applyProtection="1">
      <alignment horizontal="center" vertical="center" wrapText="1"/>
      <protection/>
    </xf>
    <xf numFmtId="0" fontId="19" fillId="0" borderId="15" xfId="52" applyFont="1" applyFill="1" applyBorder="1" applyAlignment="1" applyProtection="1">
      <alignment horizontal="center" vertical="center" wrapText="1"/>
      <protection/>
    </xf>
    <xf numFmtId="0" fontId="20" fillId="0" borderId="20" xfId="52" applyFont="1" applyBorder="1" applyAlignment="1" applyProtection="1">
      <alignment horizontal="center" vertical="center" wrapText="1"/>
      <protection/>
    </xf>
    <xf numFmtId="0" fontId="33" fillId="0" borderId="15" xfId="52" applyFont="1" applyBorder="1" applyAlignment="1" applyProtection="1">
      <alignment horizontal="center" vertical="center" wrapText="1"/>
      <protection/>
    </xf>
    <xf numFmtId="195" fontId="33" fillId="0" borderId="15" xfId="52" applyNumberFormat="1" applyFont="1" applyBorder="1" applyAlignment="1" applyProtection="1">
      <alignment horizontal="center" vertical="center" wrapText="1"/>
      <protection/>
    </xf>
    <xf numFmtId="212" fontId="33" fillId="0" borderId="15" xfId="52" applyNumberFormat="1" applyFont="1" applyBorder="1" applyAlignment="1" applyProtection="1">
      <alignment horizontal="center" vertical="center" wrapText="1"/>
      <protection/>
    </xf>
    <xf numFmtId="0" fontId="8" fillId="0" borderId="11" xfId="52" applyFont="1" applyBorder="1" applyAlignment="1" applyProtection="1">
      <alignment horizontal="center" vertical="top" wrapText="1"/>
      <protection/>
    </xf>
    <xf numFmtId="190" fontId="33" fillId="0" borderId="28" xfId="52" applyNumberFormat="1" applyFont="1" applyBorder="1" applyAlignment="1" applyProtection="1">
      <alignment horizontal="center" vertical="center" wrapText="1"/>
      <protection/>
    </xf>
    <xf numFmtId="0" fontId="0" fillId="0" borderId="0" xfId="52" applyAlignment="1">
      <alignment wrapText="1"/>
      <protection/>
    </xf>
    <xf numFmtId="2" fontId="33" fillId="0" borderId="15" xfId="52" applyNumberFormat="1" applyFont="1" applyBorder="1" applyAlignment="1" applyProtection="1">
      <alignment horizontal="center" vertical="center" wrapText="1"/>
      <protection/>
    </xf>
    <xf numFmtId="0" fontId="0" fillId="0" borderId="0" xfId="52" applyFont="1" applyAlignment="1">
      <alignment wrapText="1"/>
      <protection/>
    </xf>
    <xf numFmtId="0" fontId="8" fillId="0" borderId="0" xfId="52" applyFont="1" applyBorder="1" applyAlignment="1" applyProtection="1">
      <alignment horizontal="center" vertical="top" wrapText="1"/>
      <protection/>
    </xf>
    <xf numFmtId="0" fontId="8" fillId="0" borderId="12" xfId="52" applyFont="1" applyBorder="1" applyAlignment="1" applyProtection="1">
      <alignment horizontal="center" vertical="top" wrapText="1"/>
      <protection/>
    </xf>
    <xf numFmtId="0" fontId="28" fillId="0" borderId="11" xfId="52" applyFont="1" applyBorder="1" applyAlignment="1" applyProtection="1">
      <alignment vertical="top" wrapText="1"/>
      <protection/>
    </xf>
    <xf numFmtId="2" fontId="28" fillId="0" borderId="11" xfId="52" applyNumberFormat="1" applyFont="1" applyBorder="1" applyAlignment="1" applyProtection="1">
      <alignment vertical="top" wrapText="1"/>
      <protection/>
    </xf>
    <xf numFmtId="3" fontId="28" fillId="0" borderId="11" xfId="52" applyNumberFormat="1" applyFont="1" applyBorder="1" applyAlignment="1" applyProtection="1">
      <alignment vertical="top" wrapText="1"/>
      <protection/>
    </xf>
    <xf numFmtId="0" fontId="7" fillId="0" borderId="13" xfId="52" applyFont="1" applyBorder="1" applyAlignment="1" applyProtection="1">
      <alignment horizontal="center" vertical="center" wrapText="1"/>
      <protection/>
    </xf>
    <xf numFmtId="1" fontId="28" fillId="0" borderId="11" xfId="52" applyNumberFormat="1" applyFont="1" applyBorder="1" applyAlignment="1" applyProtection="1">
      <alignment vertical="top" wrapText="1"/>
      <protection/>
    </xf>
    <xf numFmtId="0" fontId="7" fillId="0" borderId="17" xfId="52" applyFont="1" applyBorder="1" applyAlignment="1" applyProtection="1">
      <alignment horizontal="center" vertical="center" wrapText="1"/>
      <protection/>
    </xf>
    <xf numFmtId="0" fontId="28" fillId="0" borderId="0" xfId="52" applyFont="1" applyBorder="1" applyAlignment="1" applyProtection="1">
      <alignment vertical="top" wrapText="1"/>
      <protection/>
    </xf>
    <xf numFmtId="0" fontId="0" fillId="0" borderId="0" xfId="52" applyBorder="1">
      <alignment/>
      <protection/>
    </xf>
    <xf numFmtId="195" fontId="33" fillId="0" borderId="28" xfId="52" applyNumberFormat="1" applyFont="1" applyBorder="1" applyAlignment="1" applyProtection="1">
      <alignment horizontal="center" vertical="center" wrapText="1"/>
      <protection/>
    </xf>
    <xf numFmtId="194" fontId="33" fillId="0" borderId="15" xfId="52" applyNumberFormat="1" applyFont="1" applyBorder="1" applyAlignment="1" applyProtection="1">
      <alignment horizontal="center" vertical="center" wrapText="1"/>
      <protection/>
    </xf>
    <xf numFmtId="194" fontId="33" fillId="0" borderId="28" xfId="52" applyNumberFormat="1" applyFont="1" applyBorder="1" applyAlignment="1" applyProtection="1">
      <alignment horizontal="center" vertical="center" wrapText="1"/>
      <protection/>
    </xf>
    <xf numFmtId="0" fontId="28" fillId="0" borderId="10" xfId="52" applyFont="1" applyBorder="1" applyAlignment="1" applyProtection="1">
      <alignment horizontal="left" vertical="top" wrapText="1"/>
      <protection/>
    </xf>
    <xf numFmtId="0" fontId="28" fillId="0" borderId="29" xfId="52" applyFont="1" applyBorder="1" applyAlignment="1" applyProtection="1">
      <alignment horizontal="left" vertical="top" wrapText="1"/>
      <protection/>
    </xf>
    <xf numFmtId="194" fontId="28" fillId="0" borderId="11" xfId="52" applyNumberFormat="1" applyFont="1" applyBorder="1" applyAlignment="1" applyProtection="1">
      <alignment vertical="top" wrapText="1"/>
      <protection/>
    </xf>
    <xf numFmtId="0" fontId="37" fillId="0" borderId="27" xfId="0" applyFont="1" applyBorder="1" applyAlignment="1" applyProtection="1">
      <alignment horizontal="center" vertical="top" wrapText="1"/>
      <protection/>
    </xf>
    <xf numFmtId="0" fontId="28" fillId="0" borderId="15" xfId="52" applyFont="1" applyBorder="1" applyAlignment="1" applyProtection="1">
      <alignment vertical="top" wrapText="1"/>
      <protection/>
    </xf>
    <xf numFmtId="0" fontId="8" fillId="0" borderId="20" xfId="52" applyFont="1" applyBorder="1" applyAlignment="1" applyProtection="1">
      <alignment horizontal="center" vertical="top" wrapText="1"/>
      <protection/>
    </xf>
    <xf numFmtId="3" fontId="28" fillId="0" borderId="15" xfId="52" applyNumberFormat="1" applyFont="1" applyBorder="1" applyAlignment="1" applyProtection="1">
      <alignment vertical="top" wrapText="1"/>
      <protection/>
    </xf>
    <xf numFmtId="2" fontId="28" fillId="0" borderId="15" xfId="52" applyNumberFormat="1" applyFont="1" applyBorder="1" applyAlignment="1" applyProtection="1">
      <alignment vertical="top" wrapText="1"/>
      <protection/>
    </xf>
    <xf numFmtId="0" fontId="28" fillId="0" borderId="11" xfId="52" applyFont="1" applyBorder="1" applyAlignment="1" applyProtection="1">
      <alignment horizontal="right" vertical="top" wrapText="1"/>
      <protection/>
    </xf>
    <xf numFmtId="194" fontId="28" fillId="0" borderId="15" xfId="52" applyNumberFormat="1" applyFont="1" applyBorder="1" applyAlignment="1" applyProtection="1">
      <alignment vertical="top" wrapText="1"/>
      <protection/>
    </xf>
    <xf numFmtId="16" fontId="7" fillId="0" borderId="30" xfId="0" applyNumberFormat="1" applyFont="1" applyBorder="1" applyAlignment="1" applyProtection="1">
      <alignment horizontal="center" vertical="center" wrapText="1"/>
      <protection/>
    </xf>
    <xf numFmtId="195" fontId="28" fillId="0" borderId="11" xfId="52" applyNumberFormat="1" applyFont="1" applyBorder="1" applyAlignment="1" applyProtection="1">
      <alignment vertical="top" wrapText="1"/>
      <protection/>
    </xf>
    <xf numFmtId="0" fontId="34" fillId="0" borderId="11" xfId="52" applyFont="1" applyBorder="1">
      <alignment/>
      <protection/>
    </xf>
    <xf numFmtId="0" fontId="0" fillId="0" borderId="15" xfId="52" applyBorder="1">
      <alignment/>
      <protection/>
    </xf>
    <xf numFmtId="0" fontId="10" fillId="0" borderId="0" xfId="0" applyFont="1" applyBorder="1" applyAlignment="1" applyProtection="1">
      <alignment vertical="top" wrapText="1"/>
      <protection/>
    </xf>
    <xf numFmtId="0" fontId="37" fillId="0" borderId="11" xfId="0" applyFont="1" applyBorder="1" applyAlignment="1" applyProtection="1">
      <alignment horizontal="left" vertical="top" wrapText="1"/>
      <protection/>
    </xf>
    <xf numFmtId="0" fontId="33" fillId="34" borderId="0" xfId="0" applyFont="1" applyFill="1" applyBorder="1" applyAlignment="1">
      <alignment horizontal="left" wrapText="1"/>
    </xf>
    <xf numFmtId="1" fontId="33" fillId="0" borderId="0" xfId="0" applyNumberFormat="1" applyFont="1" applyFill="1" applyBorder="1" applyAlignment="1" applyProtection="1">
      <alignment horizontal="left" vertical="top" wrapText="1"/>
      <protection locked="0"/>
    </xf>
    <xf numFmtId="0" fontId="28" fillId="0" borderId="11" xfId="52" applyFont="1" applyBorder="1" applyAlignment="1" applyProtection="1">
      <alignment horizontal="left" vertical="top" wrapText="1"/>
      <protection/>
    </xf>
    <xf numFmtId="0" fontId="38" fillId="0" borderId="31" xfId="0" applyFont="1" applyBorder="1" applyAlignment="1">
      <alignment vertical="top" wrapText="1"/>
    </xf>
    <xf numFmtId="0" fontId="12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 applyProtection="1">
      <alignment horizontal="center" vertical="top" wrapText="1"/>
      <protection/>
    </xf>
    <xf numFmtId="2" fontId="26" fillId="0" borderId="11" xfId="0" applyNumberFormat="1" applyFont="1" applyFill="1" applyBorder="1" applyAlignment="1" applyProtection="1">
      <alignment horizontal="center" vertical="center" wrapText="1"/>
      <protection/>
    </xf>
    <xf numFmtId="0" fontId="12" fillId="34" borderId="11" xfId="0" applyFont="1" applyFill="1" applyBorder="1" applyAlignment="1">
      <alignment horizontal="center" vertical="center" wrapText="1"/>
    </xf>
    <xf numFmtId="0" fontId="42" fillId="0" borderId="0" xfId="0" applyNumberFormat="1" applyFont="1" applyFill="1" applyBorder="1" applyAlignment="1">
      <alignment vertical="center" wrapText="1"/>
    </xf>
    <xf numFmtId="0" fontId="4" fillId="0" borderId="0" xfId="0" applyNumberFormat="1" applyFont="1" applyBorder="1" applyAlignment="1">
      <alignment vertical="center" wrapText="1"/>
    </xf>
    <xf numFmtId="0" fontId="12" fillId="0" borderId="0" xfId="0" applyNumberFormat="1" applyFont="1" applyFill="1" applyBorder="1" applyAlignment="1">
      <alignment vertical="center" wrapText="1"/>
    </xf>
    <xf numFmtId="0" fontId="38" fillId="0" borderId="0" xfId="0" applyFont="1" applyFill="1" applyBorder="1" applyAlignment="1" applyProtection="1">
      <alignment vertical="center" wrapText="1"/>
      <protection locked="0"/>
    </xf>
    <xf numFmtId="0" fontId="33" fillId="0" borderId="20" xfId="0" applyFont="1" applyBorder="1" applyAlignment="1">
      <alignment horizontal="center"/>
    </xf>
    <xf numFmtId="14" fontId="12" fillId="0" borderId="11" xfId="0" applyNumberFormat="1" applyFont="1" applyBorder="1" applyAlignment="1">
      <alignment horizontal="center" vertical="center" wrapText="1"/>
    </xf>
    <xf numFmtId="0" fontId="38" fillId="0" borderId="30" xfId="53" applyFont="1" applyFill="1" applyBorder="1" applyAlignment="1" applyProtection="1">
      <alignment vertical="center" wrapText="1"/>
      <protection locked="0"/>
    </xf>
    <xf numFmtId="1" fontId="12" fillId="34" borderId="30" xfId="0" applyNumberFormat="1" applyFont="1" applyFill="1" applyBorder="1" applyAlignment="1" applyProtection="1">
      <alignment vertical="center" wrapText="1"/>
      <protection locked="0"/>
    </xf>
    <xf numFmtId="0" fontId="4" fillId="0" borderId="11" xfId="0" applyFont="1" applyBorder="1" applyAlignment="1">
      <alignment/>
    </xf>
    <xf numFmtId="14" fontId="33" fillId="34" borderId="11" xfId="0" applyNumberFormat="1" applyFont="1" applyFill="1" applyBorder="1" applyAlignment="1">
      <alignment horizontal="center"/>
    </xf>
    <xf numFmtId="0" fontId="33" fillId="34" borderId="11" xfId="0" applyFont="1" applyFill="1" applyBorder="1" applyAlignment="1">
      <alignment horizontal="center"/>
    </xf>
    <xf numFmtId="1" fontId="12" fillId="34" borderId="30" xfId="0" applyNumberFormat="1" applyFont="1" applyFill="1" applyBorder="1" applyAlignment="1" applyProtection="1">
      <alignment vertical="top" wrapText="1"/>
      <protection locked="0"/>
    </xf>
    <xf numFmtId="0" fontId="12" fillId="0" borderId="15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38" fillId="34" borderId="30" xfId="0" applyFont="1" applyFill="1" applyBorder="1" applyAlignment="1">
      <alignment vertical="top" wrapText="1"/>
    </xf>
    <xf numFmtId="1" fontId="33" fillId="0" borderId="15" xfId="52" applyNumberFormat="1" applyFont="1" applyBorder="1" applyAlignment="1" applyProtection="1">
      <alignment horizontal="center" vertical="center" wrapText="1"/>
      <protection/>
    </xf>
    <xf numFmtId="1" fontId="33" fillId="0" borderId="28" xfId="52" applyNumberFormat="1" applyFont="1" applyBorder="1" applyAlignment="1" applyProtection="1">
      <alignment horizontal="center" vertical="center" wrapText="1"/>
      <protection/>
    </xf>
    <xf numFmtId="0" fontId="0" fillId="0" borderId="0" xfId="52" applyBorder="1" applyAlignment="1">
      <alignment wrapText="1"/>
      <protection/>
    </xf>
    <xf numFmtId="0" fontId="33" fillId="0" borderId="11" xfId="52" applyFont="1" applyBorder="1" applyAlignment="1" applyProtection="1">
      <alignment horizontal="center" vertical="center" wrapText="1"/>
      <protection/>
    </xf>
    <xf numFmtId="190" fontId="33" fillId="0" borderId="11" xfId="52" applyNumberFormat="1" applyFont="1" applyBorder="1" applyAlignment="1" applyProtection="1">
      <alignment horizontal="center" vertical="center" wrapText="1"/>
      <protection/>
    </xf>
    <xf numFmtId="0" fontId="37" fillId="0" borderId="27" xfId="0" applyFont="1" applyBorder="1" applyAlignment="1" applyProtection="1">
      <alignment horizontal="left" vertical="top" wrapText="1"/>
      <protection/>
    </xf>
    <xf numFmtId="0" fontId="4" fillId="0" borderId="11" xfId="52" applyFont="1" applyBorder="1" applyAlignment="1" applyProtection="1">
      <alignment horizontal="left" vertical="top" wrapText="1"/>
      <protection/>
    </xf>
    <xf numFmtId="0" fontId="0" fillId="0" borderId="11" xfId="0" applyFont="1" applyBorder="1" applyAlignment="1">
      <alignment horizontal="left"/>
    </xf>
    <xf numFmtId="0" fontId="12" fillId="0" borderId="11" xfId="0" applyFont="1" applyBorder="1" applyAlignment="1">
      <alignment horizontal="left" vertical="center" wrapText="1"/>
    </xf>
    <xf numFmtId="0" fontId="12" fillId="34" borderId="11" xfId="0" applyFont="1" applyFill="1" applyBorder="1" applyAlignment="1">
      <alignment horizontal="left" vertical="center" wrapText="1"/>
    </xf>
    <xf numFmtId="0" fontId="28" fillId="0" borderId="11" xfId="52" applyFont="1" applyBorder="1" applyAlignment="1" applyProtection="1">
      <alignment horizontal="center" vertical="top" wrapText="1"/>
      <protection/>
    </xf>
    <xf numFmtId="2" fontId="28" fillId="0" borderId="11" xfId="52" applyNumberFormat="1" applyFont="1" applyBorder="1" applyAlignment="1" applyProtection="1">
      <alignment horizontal="right" vertical="top" wrapText="1"/>
      <protection/>
    </xf>
    <xf numFmtId="194" fontId="28" fillId="0" borderId="11" xfId="52" applyNumberFormat="1" applyFont="1" applyBorder="1" applyAlignment="1" applyProtection="1">
      <alignment horizontal="right" vertical="top" wrapText="1"/>
      <protection/>
    </xf>
    <xf numFmtId="213" fontId="28" fillId="0" borderId="11" xfId="52" applyNumberFormat="1" applyFont="1" applyBorder="1" applyAlignment="1" applyProtection="1">
      <alignment vertical="top" wrapText="1"/>
      <protection/>
    </xf>
    <xf numFmtId="213" fontId="0" fillId="0" borderId="11" xfId="52" applyNumberFormat="1" applyBorder="1">
      <alignment/>
      <protection/>
    </xf>
    <xf numFmtId="213" fontId="0" fillId="0" borderId="0" xfId="52" applyNumberFormat="1" applyBorder="1">
      <alignment/>
      <protection/>
    </xf>
    <xf numFmtId="0" fontId="81" fillId="0" borderId="11" xfId="0" applyFont="1" applyBorder="1" applyAlignment="1">
      <alignment vertical="center" wrapText="1"/>
    </xf>
    <xf numFmtId="4" fontId="81" fillId="0" borderId="11" xfId="0" applyNumberFormat="1" applyFont="1" applyBorder="1" applyAlignment="1">
      <alignment horizontal="center" vertical="center" wrapText="1"/>
    </xf>
    <xf numFmtId="4" fontId="81" fillId="34" borderId="11" xfId="0" applyNumberFormat="1" applyFont="1" applyFill="1" applyBorder="1" applyAlignment="1">
      <alignment horizontal="center" vertical="center" wrapText="1"/>
    </xf>
    <xf numFmtId="0" fontId="83" fillId="0" borderId="30" xfId="0" applyFont="1" applyBorder="1" applyAlignment="1">
      <alignment vertical="center" wrapText="1"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12" fillId="0" borderId="0" xfId="0" applyFont="1" applyBorder="1" applyAlignment="1" applyProtection="1">
      <alignment horizontal="center" vertical="center" wrapText="1"/>
      <protection/>
    </xf>
    <xf numFmtId="0" fontId="13" fillId="0" borderId="0" xfId="0" applyFont="1" applyAlignment="1">
      <alignment/>
    </xf>
    <xf numFmtId="0" fontId="11" fillId="0" borderId="11" xfId="0" applyFont="1" applyBorder="1" applyAlignment="1" applyProtection="1">
      <alignment horizontal="center" vertical="top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left" vertical="top" wrapText="1"/>
      <protection/>
    </xf>
    <xf numFmtId="0" fontId="28" fillId="0" borderId="10" xfId="0" applyFont="1" applyBorder="1" applyAlignment="1" applyProtection="1">
      <alignment horizontal="left" vertical="center" wrapText="1"/>
      <protection/>
    </xf>
    <xf numFmtId="0" fontId="0" fillId="0" borderId="10" xfId="0" applyFont="1" applyBorder="1" applyAlignment="1">
      <alignment/>
    </xf>
    <xf numFmtId="0" fontId="8" fillId="0" borderId="0" xfId="0" applyFont="1" applyBorder="1" applyAlignment="1" applyProtection="1">
      <alignment horizontal="center" vertical="center" wrapText="1"/>
      <protection/>
    </xf>
    <xf numFmtId="0" fontId="22" fillId="0" borderId="0" xfId="0" applyFont="1" applyAlignment="1">
      <alignment/>
    </xf>
    <xf numFmtId="2" fontId="28" fillId="0" borderId="0" xfId="0" applyNumberFormat="1" applyFont="1" applyBorder="1" applyAlignment="1" applyProtection="1">
      <alignment horizontal="justify" vertical="center" wrapText="1"/>
      <protection/>
    </xf>
    <xf numFmtId="0" fontId="0" fillId="0" borderId="0" xfId="0" applyFont="1" applyBorder="1" applyAlignment="1">
      <alignment/>
    </xf>
    <xf numFmtId="49" fontId="27" fillId="0" borderId="23" xfId="0" applyNumberFormat="1" applyFont="1" applyBorder="1" applyAlignment="1" applyProtection="1">
      <alignment horizontal="center" vertical="center" wrapText="1"/>
      <protection/>
    </xf>
    <xf numFmtId="2" fontId="28" fillId="0" borderId="0" xfId="0" applyNumberFormat="1" applyFont="1" applyBorder="1" applyAlignment="1" applyProtection="1">
      <alignment horizontal="left" vertical="top" wrapText="1"/>
      <protection/>
    </xf>
    <xf numFmtId="2" fontId="28" fillId="0" borderId="0" xfId="0" applyNumberFormat="1" applyFont="1" applyBorder="1" applyAlignment="1" applyProtection="1">
      <alignment horizontal="left" vertical="center" wrapText="1"/>
      <protection/>
    </xf>
    <xf numFmtId="2" fontId="0" fillId="0" borderId="0" xfId="0" applyNumberFormat="1" applyFont="1" applyAlignment="1">
      <alignment horizontal="left"/>
    </xf>
    <xf numFmtId="0" fontId="0" fillId="0" borderId="30" xfId="0" applyFont="1" applyBorder="1" applyAlignment="1">
      <alignment horizontal="justify" vertical="top" wrapText="1"/>
    </xf>
    <xf numFmtId="0" fontId="0" fillId="0" borderId="32" xfId="0" applyFont="1" applyBorder="1" applyAlignment="1">
      <alignment horizontal="justify" vertical="top" wrapText="1"/>
    </xf>
    <xf numFmtId="0" fontId="0" fillId="0" borderId="33" xfId="0" applyFont="1" applyBorder="1" applyAlignment="1">
      <alignment horizontal="justify" vertical="top" wrapText="1"/>
    </xf>
    <xf numFmtId="0" fontId="14" fillId="0" borderId="11" xfId="0" applyFont="1" applyBorder="1" applyAlignment="1" applyProtection="1">
      <alignment horizontal="justify" vertical="top" wrapText="1"/>
      <protection/>
    </xf>
    <xf numFmtId="0" fontId="14" fillId="0" borderId="11" xfId="0" applyFont="1" applyBorder="1" applyAlignment="1" applyProtection="1">
      <alignment horizontal="left" vertical="top" wrapText="1"/>
      <protection/>
    </xf>
    <xf numFmtId="0" fontId="21" fillId="0" borderId="30" xfId="52" applyFont="1" applyBorder="1" applyAlignment="1">
      <alignment/>
      <protection/>
    </xf>
    <xf numFmtId="0" fontId="21" fillId="0" borderId="32" xfId="52" applyFont="1" applyBorder="1" applyAlignment="1">
      <alignment/>
      <protection/>
    </xf>
    <xf numFmtId="0" fontId="21" fillId="0" borderId="33" xfId="52" applyFont="1" applyBorder="1" applyAlignment="1">
      <alignment/>
      <protection/>
    </xf>
    <xf numFmtId="0" fontId="21" fillId="0" borderId="30" xfId="52" applyFont="1" applyBorder="1" applyAlignment="1">
      <alignment wrapText="1"/>
      <protection/>
    </xf>
    <xf numFmtId="0" fontId="21" fillId="0" borderId="32" xfId="52" applyFont="1" applyBorder="1" applyAlignment="1">
      <alignment wrapText="1"/>
      <protection/>
    </xf>
    <xf numFmtId="0" fontId="21" fillId="0" borderId="33" xfId="52" applyFont="1" applyBorder="1" applyAlignment="1">
      <alignment wrapText="1"/>
      <protection/>
    </xf>
    <xf numFmtId="0" fontId="11" fillId="0" borderId="11" xfId="52" applyFont="1" applyBorder="1" applyAlignment="1" applyProtection="1">
      <alignment horizontal="center" vertical="top" wrapText="1"/>
      <protection/>
    </xf>
    <xf numFmtId="0" fontId="7" fillId="0" borderId="15" xfId="52" applyFont="1" applyBorder="1" applyAlignment="1" applyProtection="1">
      <alignment horizontal="center" vertical="center" wrapText="1"/>
      <protection/>
    </xf>
    <xf numFmtId="0" fontId="0" fillId="0" borderId="21" xfId="52" applyBorder="1" applyAlignment="1">
      <alignment horizontal="center" vertical="center" wrapText="1"/>
      <protection/>
    </xf>
    <xf numFmtId="0" fontId="34" fillId="33" borderId="30" xfId="0" applyFont="1" applyFill="1" applyBorder="1" applyAlignment="1">
      <alignment horizontal="left" vertical="center" wrapText="1"/>
    </xf>
    <xf numFmtId="0" fontId="34" fillId="33" borderId="32" xfId="0" applyFont="1" applyFill="1" applyBorder="1" applyAlignment="1">
      <alignment horizontal="left" vertical="center" wrapText="1"/>
    </xf>
    <xf numFmtId="0" fontId="34" fillId="33" borderId="33" xfId="0" applyFont="1" applyFill="1" applyBorder="1" applyAlignment="1">
      <alignment horizontal="left" vertical="center" wrapText="1"/>
    </xf>
    <xf numFmtId="0" fontId="18" fillId="0" borderId="11" xfId="0" applyFont="1" applyBorder="1" applyAlignment="1" applyProtection="1">
      <alignment horizontal="left" vertical="top" wrapText="1"/>
      <protection/>
    </xf>
    <xf numFmtId="0" fontId="23" fillId="0" borderId="11" xfId="0" applyFont="1" applyBorder="1" applyAlignment="1" applyProtection="1">
      <alignment horizontal="left" vertical="top" wrapText="1"/>
      <protection/>
    </xf>
    <xf numFmtId="0" fontId="33" fillId="0" borderId="34" xfId="0" applyFont="1" applyBorder="1" applyAlignment="1">
      <alignment horizontal="center" wrapText="1"/>
    </xf>
    <xf numFmtId="0" fontId="33" fillId="0" borderId="34" xfId="0" applyFont="1" applyBorder="1" applyAlignment="1">
      <alignment horizontal="center" wrapText="1"/>
    </xf>
    <xf numFmtId="0" fontId="33" fillId="0" borderId="35" xfId="0" applyFont="1" applyBorder="1" applyAlignment="1">
      <alignment horizontal="center" wrapText="1"/>
    </xf>
    <xf numFmtId="0" fontId="34" fillId="33" borderId="11" xfId="0" applyFont="1" applyFill="1" applyBorder="1" applyAlignment="1">
      <alignment horizontal="left" vertical="center" wrapText="1"/>
    </xf>
    <xf numFmtId="0" fontId="38" fillId="0" borderId="30" xfId="0" applyFont="1" applyBorder="1" applyAlignment="1">
      <alignment horizontal="center" vertical="top" wrapText="1"/>
    </xf>
    <xf numFmtId="0" fontId="38" fillId="0" borderId="32" xfId="0" applyFont="1" applyBorder="1" applyAlignment="1">
      <alignment horizontal="center" vertical="top" wrapText="1"/>
    </xf>
    <xf numFmtId="0" fontId="38" fillId="0" borderId="33" xfId="0" applyFont="1" applyBorder="1" applyAlignment="1">
      <alignment horizontal="center" vertical="top" wrapText="1"/>
    </xf>
    <xf numFmtId="0" fontId="33" fillId="0" borderId="11" xfId="0" applyFont="1" applyBorder="1" applyAlignment="1" applyProtection="1">
      <alignment horizontal="left" vertical="top" wrapText="1"/>
      <protection/>
    </xf>
    <xf numFmtId="0" fontId="37" fillId="0" borderId="11" xfId="0" applyFont="1" applyBorder="1" applyAlignment="1" applyProtection="1">
      <alignment horizontal="left" vertical="top" wrapText="1"/>
      <protection/>
    </xf>
    <xf numFmtId="0" fontId="33" fillId="0" borderId="30" xfId="0" applyFont="1" applyBorder="1" applyAlignment="1" applyProtection="1">
      <alignment horizontal="center" vertical="top" wrapText="1"/>
      <protection/>
    </xf>
    <xf numFmtId="0" fontId="33" fillId="0" borderId="32" xfId="0" applyFont="1" applyBorder="1" applyAlignment="1" applyProtection="1">
      <alignment horizontal="center" vertical="top" wrapText="1"/>
      <protection/>
    </xf>
    <xf numFmtId="0" fontId="33" fillId="0" borderId="33" xfId="0" applyFont="1" applyBorder="1" applyAlignment="1" applyProtection="1">
      <alignment horizontal="center" vertical="top" wrapText="1"/>
      <protection/>
    </xf>
    <xf numFmtId="0" fontId="38" fillId="0" borderId="30" xfId="0" applyFont="1" applyBorder="1" applyAlignment="1">
      <alignment horizontal="left"/>
    </xf>
    <xf numFmtId="0" fontId="38" fillId="0" borderId="32" xfId="0" applyFont="1" applyBorder="1" applyAlignment="1">
      <alignment horizontal="left"/>
    </xf>
    <xf numFmtId="0" fontId="38" fillId="33" borderId="11" xfId="0" applyFont="1" applyFill="1" applyBorder="1" applyAlignment="1">
      <alignment horizontal="left" vertical="center" wrapText="1"/>
    </xf>
    <xf numFmtId="0" fontId="23" fillId="0" borderId="15" xfId="0" applyFont="1" applyBorder="1" applyAlignment="1" applyProtection="1">
      <alignment horizontal="left" vertical="top" wrapText="1"/>
      <protection/>
    </xf>
    <xf numFmtId="0" fontId="0" fillId="0" borderId="15" xfId="0" applyBorder="1" applyAlignment="1">
      <alignment wrapText="1"/>
    </xf>
    <xf numFmtId="0" fontId="28" fillId="0" borderId="11" xfId="0" applyFont="1" applyBorder="1" applyAlignment="1" applyProtection="1">
      <alignment vertical="top" wrapText="1"/>
      <protection/>
    </xf>
    <xf numFmtId="0" fontId="0" fillId="0" borderId="11" xfId="0" applyFont="1" applyBorder="1" applyAlignment="1">
      <alignment/>
    </xf>
    <xf numFmtId="0" fontId="12" fillId="0" borderId="19" xfId="0" applyFont="1" applyBorder="1" applyAlignment="1" applyProtection="1">
      <alignment horizontal="left" vertical="top" wrapText="1"/>
      <protection/>
    </xf>
    <xf numFmtId="0" fontId="12" fillId="0" borderId="36" xfId="0" applyFont="1" applyBorder="1" applyAlignment="1" applyProtection="1">
      <alignment horizontal="left" vertical="top" wrapText="1"/>
      <protection/>
    </xf>
    <xf numFmtId="0" fontId="12" fillId="0" borderId="28" xfId="0" applyFont="1" applyBorder="1" applyAlignment="1" applyProtection="1">
      <alignment horizontal="left" vertical="top" wrapText="1"/>
      <protection/>
    </xf>
    <xf numFmtId="0" fontId="0" fillId="0" borderId="11" xfId="0" applyFont="1" applyBorder="1" applyAlignment="1">
      <alignment vertical="center" wrapText="1"/>
    </xf>
    <xf numFmtId="0" fontId="23" fillId="0" borderId="21" xfId="0" applyFont="1" applyBorder="1" applyAlignment="1" applyProtection="1">
      <alignment horizontal="left" vertical="top" wrapText="1"/>
      <protection/>
    </xf>
    <xf numFmtId="0" fontId="0" fillId="0" borderId="21" xfId="0" applyBorder="1" applyAlignment="1">
      <alignment/>
    </xf>
    <xf numFmtId="2" fontId="18" fillId="0" borderId="11" xfId="0" applyNumberFormat="1" applyFont="1" applyBorder="1" applyAlignment="1" applyProtection="1">
      <alignment horizontal="center" vertical="top" wrapText="1"/>
      <protection/>
    </xf>
    <xf numFmtId="0" fontId="21" fillId="0" borderId="11" xfId="0" applyFont="1" applyBorder="1" applyAlignment="1">
      <alignment horizontal="center" wrapText="1"/>
    </xf>
    <xf numFmtId="2" fontId="27" fillId="0" borderId="30" xfId="0" applyNumberFormat="1" applyFont="1" applyBorder="1" applyAlignment="1" applyProtection="1">
      <alignment horizontal="left" vertical="top" wrapText="1"/>
      <protection/>
    </xf>
    <xf numFmtId="0" fontId="0" fillId="0" borderId="32" xfId="0" applyFont="1" applyBorder="1" applyAlignment="1">
      <alignment horizontal="left" wrapText="1"/>
    </xf>
    <xf numFmtId="0" fontId="0" fillId="0" borderId="33" xfId="0" applyFont="1" applyBorder="1" applyAlignment="1">
      <alignment horizontal="left" wrapText="1"/>
    </xf>
    <xf numFmtId="0" fontId="20" fillId="0" borderId="12" xfId="0" applyFont="1" applyBorder="1" applyAlignment="1" applyProtection="1">
      <alignment horizontal="center" vertical="center" wrapText="1"/>
      <protection/>
    </xf>
    <xf numFmtId="2" fontId="18" fillId="0" borderId="16" xfId="0" applyNumberFormat="1" applyFont="1" applyBorder="1" applyAlignment="1" applyProtection="1">
      <alignment horizontal="center" vertical="top" wrapText="1"/>
      <protection/>
    </xf>
    <xf numFmtId="0" fontId="21" fillId="0" borderId="0" xfId="0" applyFont="1" applyAlignment="1">
      <alignment horizontal="center" wrapText="1"/>
    </xf>
    <xf numFmtId="0" fontId="21" fillId="0" borderId="37" xfId="0" applyFont="1" applyBorder="1" applyAlignment="1">
      <alignment horizontal="center" wrapText="1"/>
    </xf>
    <xf numFmtId="2" fontId="27" fillId="0" borderId="30" xfId="0" applyNumberFormat="1" applyFont="1" applyBorder="1" applyAlignment="1" applyProtection="1">
      <alignment horizontal="center" vertical="top" wrapText="1"/>
      <protection/>
    </xf>
    <xf numFmtId="0" fontId="0" fillId="0" borderId="32" xfId="0" applyFont="1" applyBorder="1" applyAlignment="1">
      <alignment horizontal="center" wrapText="1"/>
    </xf>
    <xf numFmtId="0" fontId="0" fillId="0" borderId="33" xfId="0" applyFont="1" applyBorder="1" applyAlignment="1">
      <alignment horizontal="center" wrapText="1"/>
    </xf>
    <xf numFmtId="0" fontId="12" fillId="0" borderId="11" xfId="0" applyFont="1" applyBorder="1" applyAlignment="1" applyProtection="1">
      <alignment horizontal="left" vertical="top" wrapText="1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0" fontId="20" fillId="0" borderId="11" xfId="0" applyFont="1" applyBorder="1" applyAlignment="1" applyProtection="1">
      <alignment horizontal="center" vertical="center" wrapText="1"/>
      <protection/>
    </xf>
    <xf numFmtId="0" fontId="0" fillId="0" borderId="11" xfId="0" applyBorder="1" applyAlignment="1">
      <alignment/>
    </xf>
    <xf numFmtId="0" fontId="31" fillId="0" borderId="30" xfId="0" applyFont="1" applyBorder="1" applyAlignment="1" applyProtection="1">
      <alignment horizontal="justify" vertical="center" wrapText="1"/>
      <protection/>
    </xf>
    <xf numFmtId="0" fontId="25" fillId="0" borderId="32" xfId="0" applyFont="1" applyBorder="1" applyAlignment="1">
      <alignment horizontal="justify"/>
    </xf>
    <xf numFmtId="0" fontId="25" fillId="0" borderId="33" xfId="0" applyFont="1" applyBorder="1" applyAlignment="1">
      <alignment horizontal="justify"/>
    </xf>
    <xf numFmtId="0" fontId="20" fillId="0" borderId="13" xfId="0" applyFont="1" applyBorder="1" applyAlignment="1" applyProtection="1">
      <alignment horizontal="center" vertical="center" wrapText="1"/>
      <protection/>
    </xf>
    <xf numFmtId="0" fontId="20" fillId="0" borderId="38" xfId="0" applyFont="1" applyBorder="1" applyAlignment="1" applyProtection="1">
      <alignment horizontal="center" vertical="center" wrapText="1"/>
      <protection/>
    </xf>
    <xf numFmtId="0" fontId="0" fillId="0" borderId="38" xfId="0" applyBorder="1" applyAlignment="1">
      <alignment horizontal="center" vertical="center" wrapText="1"/>
    </xf>
    <xf numFmtId="0" fontId="27" fillId="0" borderId="16" xfId="0" applyFont="1" applyBorder="1" applyAlignment="1" applyProtection="1">
      <alignment horizontal="left" vertical="top" wrapText="1"/>
      <protection/>
    </xf>
    <xf numFmtId="0" fontId="27" fillId="0" borderId="0" xfId="0" applyFont="1" applyBorder="1" applyAlignment="1" applyProtection="1">
      <alignment horizontal="left" vertical="top" wrapText="1"/>
      <protection/>
    </xf>
    <xf numFmtId="0" fontId="27" fillId="0" borderId="16" xfId="0" applyFont="1" applyBorder="1" applyAlignment="1" applyProtection="1">
      <alignment horizontal="left" vertical="center" wrapText="1"/>
      <protection/>
    </xf>
    <xf numFmtId="0" fontId="24" fillId="0" borderId="0" xfId="0" applyFont="1" applyAlignment="1">
      <alignment horizontal="left" wrapText="1"/>
    </xf>
    <xf numFmtId="0" fontId="24" fillId="0" borderId="37" xfId="0" applyFont="1" applyBorder="1" applyAlignment="1">
      <alignment horizontal="left" wrapText="1"/>
    </xf>
    <xf numFmtId="0" fontId="2" fillId="0" borderId="13" xfId="0" applyFont="1" applyBorder="1" applyAlignment="1" applyProtection="1">
      <alignment horizontal="center" vertical="top" wrapText="1"/>
      <protection/>
    </xf>
    <xf numFmtId="0" fontId="2" fillId="0" borderId="38" xfId="0" applyFont="1" applyBorder="1" applyAlignment="1" applyProtection="1">
      <alignment horizontal="center" vertical="top" wrapText="1"/>
      <protection/>
    </xf>
    <xf numFmtId="0" fontId="2" fillId="0" borderId="39" xfId="0" applyFont="1" applyBorder="1" applyAlignment="1" applyProtection="1">
      <alignment horizontal="center" vertical="top" wrapText="1"/>
      <protection/>
    </xf>
    <xf numFmtId="0" fontId="12" fillId="0" borderId="30" xfId="54" applyFont="1" applyBorder="1" applyAlignment="1">
      <alignment horizontal="justify" vertical="justify" wrapText="1"/>
      <protection/>
    </xf>
    <xf numFmtId="0" fontId="12" fillId="0" borderId="32" xfId="54" applyFont="1" applyBorder="1" applyAlignment="1">
      <alignment horizontal="justify" vertical="justify" wrapText="1"/>
      <protection/>
    </xf>
    <xf numFmtId="0" fontId="12" fillId="0" borderId="33" xfId="54" applyFont="1" applyBorder="1" applyAlignment="1">
      <alignment horizontal="justify" vertical="justify" wrapText="1"/>
      <protection/>
    </xf>
    <xf numFmtId="0" fontId="12" fillId="0" borderId="30" xfId="54" applyFont="1" applyBorder="1" applyAlignment="1">
      <alignment horizontal="justify" vertical="distributed"/>
      <protection/>
    </xf>
    <xf numFmtId="0" fontId="12" fillId="0" borderId="32" xfId="54" applyFont="1" applyBorder="1" applyAlignment="1">
      <alignment horizontal="justify" vertical="distributed"/>
      <protection/>
    </xf>
    <xf numFmtId="0" fontId="12" fillId="0" borderId="33" xfId="54" applyFont="1" applyBorder="1" applyAlignment="1">
      <alignment horizontal="justify" vertical="distributed"/>
      <protection/>
    </xf>
    <xf numFmtId="0" fontId="12" fillId="0" borderId="30" xfId="54" applyFont="1" applyBorder="1" applyAlignment="1">
      <alignment horizontal="left" wrapText="1"/>
      <protection/>
    </xf>
    <xf numFmtId="0" fontId="12" fillId="0" borderId="32" xfId="54" applyFont="1" applyBorder="1" applyAlignment="1">
      <alignment horizontal="left" wrapText="1"/>
      <protection/>
    </xf>
    <xf numFmtId="0" fontId="12" fillId="0" borderId="33" xfId="54" applyFont="1" applyBorder="1" applyAlignment="1">
      <alignment horizontal="left" wrapText="1"/>
      <protection/>
    </xf>
    <xf numFmtId="0" fontId="12" fillId="0" borderId="30" xfId="55" applyFont="1" applyBorder="1" applyAlignment="1" applyProtection="1">
      <alignment horizontal="left" wrapText="1"/>
      <protection locked="0"/>
    </xf>
    <xf numFmtId="0" fontId="12" fillId="0" borderId="32" xfId="55" applyFont="1" applyBorder="1" applyAlignment="1" applyProtection="1">
      <alignment horizontal="left" wrapText="1"/>
      <protection locked="0"/>
    </xf>
    <xf numFmtId="0" fontId="12" fillId="0" borderId="33" xfId="55" applyFont="1" applyBorder="1" applyAlignment="1" applyProtection="1">
      <alignment horizontal="left" wrapText="1"/>
      <protection locked="0"/>
    </xf>
    <xf numFmtId="0" fontId="43" fillId="0" borderId="40" xfId="0" applyFont="1" applyBorder="1" applyAlignment="1" applyProtection="1">
      <alignment horizontal="left" vertical="top" wrapText="1"/>
      <protection/>
    </xf>
    <xf numFmtId="0" fontId="43" fillId="0" borderId="34" xfId="0" applyFont="1" applyBorder="1" applyAlignment="1" applyProtection="1">
      <alignment horizontal="left" vertical="top" wrapText="1"/>
      <protection/>
    </xf>
    <xf numFmtId="0" fontId="38" fillId="0" borderId="34" xfId="0" applyFont="1" applyBorder="1" applyAlignment="1">
      <alignment wrapText="1"/>
    </xf>
    <xf numFmtId="0" fontId="38" fillId="0" borderId="35" xfId="0" applyFont="1" applyBorder="1" applyAlignment="1">
      <alignment wrapText="1"/>
    </xf>
    <xf numFmtId="0" fontId="23" fillId="0" borderId="11" xfId="0" applyFont="1" applyBorder="1" applyAlignment="1" applyProtection="1">
      <alignment horizontal="center" vertical="top" wrapText="1"/>
      <protection/>
    </xf>
    <xf numFmtId="0" fontId="35" fillId="0" borderId="27" xfId="0" applyFont="1" applyBorder="1" applyAlignment="1" applyProtection="1">
      <alignment horizontal="justify" vertical="center" wrapText="1"/>
      <protection/>
    </xf>
    <xf numFmtId="0" fontId="15" fillId="0" borderId="34" xfId="0" applyFont="1" applyBorder="1" applyAlignment="1">
      <alignment horizontal="justify"/>
    </xf>
    <xf numFmtId="0" fontId="15" fillId="0" borderId="35" xfId="0" applyFont="1" applyBorder="1" applyAlignment="1">
      <alignment horizontal="justify"/>
    </xf>
    <xf numFmtId="0" fontId="34" fillId="0" borderId="11" xfId="0" applyFont="1" applyBorder="1" applyAlignment="1">
      <alignment horizontal="left" vertical="top" wrapText="1"/>
    </xf>
    <xf numFmtId="0" fontId="35" fillId="0" borderId="11" xfId="0" applyFont="1" applyBorder="1" applyAlignment="1" applyProtection="1">
      <alignment horizontal="justify" vertical="center" wrapText="1"/>
      <protection/>
    </xf>
    <xf numFmtId="0" fontId="15" fillId="0" borderId="11" xfId="0" applyFont="1" applyBorder="1" applyAlignment="1">
      <alignment horizontal="justify"/>
    </xf>
    <xf numFmtId="0" fontId="0" fillId="0" borderId="11" xfId="0" applyBorder="1" applyAlignment="1">
      <alignment wrapText="1"/>
    </xf>
    <xf numFmtId="194" fontId="36" fillId="33" borderId="11" xfId="0" applyNumberFormat="1" applyFont="1" applyFill="1" applyBorder="1" applyAlignment="1">
      <alignment horizontal="center" wrapText="1"/>
    </xf>
    <xf numFmtId="0" fontId="29" fillId="0" borderId="30" xfId="0" applyFont="1" applyBorder="1" applyAlignment="1" applyProtection="1">
      <alignment horizontal="left" vertical="center" wrapText="1"/>
      <protection/>
    </xf>
    <xf numFmtId="0" fontId="30" fillId="0" borderId="32" xfId="0" applyFont="1" applyBorder="1" applyAlignment="1">
      <alignment horizontal="left"/>
    </xf>
    <xf numFmtId="0" fontId="30" fillId="0" borderId="33" xfId="0" applyFont="1" applyBorder="1" applyAlignment="1">
      <alignment horizontal="left"/>
    </xf>
    <xf numFmtId="0" fontId="34" fillId="0" borderId="11" xfId="0" applyFont="1" applyFill="1" applyBorder="1" applyAlignment="1">
      <alignment horizontal="left" vertical="top" wrapText="1"/>
    </xf>
    <xf numFmtId="0" fontId="80" fillId="0" borderId="30" xfId="0" applyFont="1" applyBorder="1" applyAlignment="1">
      <alignment horizontal="left" vertical="center" wrapText="1"/>
    </xf>
    <xf numFmtId="0" fontId="80" fillId="0" borderId="32" xfId="0" applyFont="1" applyBorder="1" applyAlignment="1">
      <alignment horizontal="left" vertical="center" wrapText="1"/>
    </xf>
    <xf numFmtId="0" fontId="80" fillId="0" borderId="33" xfId="0" applyFont="1" applyBorder="1" applyAlignment="1">
      <alignment horizontal="left" vertical="center" wrapText="1"/>
    </xf>
    <xf numFmtId="0" fontId="38" fillId="0" borderId="30" xfId="0" applyFont="1" applyFill="1" applyBorder="1" applyAlignment="1" applyProtection="1">
      <alignment horizontal="left" vertical="center" wrapText="1"/>
      <protection locked="0"/>
    </xf>
    <xf numFmtId="0" fontId="38" fillId="0" borderId="32" xfId="0" applyFont="1" applyFill="1" applyBorder="1" applyAlignment="1" applyProtection="1">
      <alignment horizontal="left" vertical="center" wrapText="1"/>
      <protection locked="0"/>
    </xf>
    <xf numFmtId="0" fontId="38" fillId="0" borderId="33" xfId="0" applyFont="1" applyFill="1" applyBorder="1" applyAlignment="1" applyProtection="1">
      <alignment horizontal="left" vertical="center" wrapText="1"/>
      <protection locked="0"/>
    </xf>
    <xf numFmtId="0" fontId="34" fillId="0" borderId="0" xfId="0" applyFont="1" applyBorder="1" applyAlignment="1">
      <alignment horizontal="center" vertical="top" wrapText="1"/>
    </xf>
    <xf numFmtId="0" fontId="36" fillId="33" borderId="11" xfId="0" applyFont="1" applyFill="1" applyBorder="1" applyAlignment="1">
      <alignment horizontal="center" wrapText="1"/>
    </xf>
    <xf numFmtId="1" fontId="40" fillId="34" borderId="0" xfId="0" applyNumberFormat="1" applyFont="1" applyFill="1" applyBorder="1" applyAlignment="1" applyProtection="1">
      <alignment horizontal="left" vertical="top" wrapText="1"/>
      <protection locked="0"/>
    </xf>
    <xf numFmtId="1" fontId="33" fillId="34" borderId="0" xfId="0" applyNumberFormat="1" applyFont="1" applyFill="1" applyBorder="1" applyAlignment="1" applyProtection="1">
      <alignment horizontal="left" vertical="top" wrapText="1"/>
      <protection locked="0"/>
    </xf>
    <xf numFmtId="0" fontId="33" fillId="0" borderId="0" xfId="0" applyFont="1" applyBorder="1" applyAlignment="1">
      <alignment horizontal="left" wrapText="1"/>
    </xf>
    <xf numFmtId="0" fontId="40" fillId="34" borderId="0" xfId="0" applyFont="1" applyFill="1" applyBorder="1" applyAlignment="1">
      <alignment horizontal="left" wrapText="1"/>
    </xf>
    <xf numFmtId="0" fontId="40" fillId="34" borderId="0" xfId="0" applyFont="1" applyFill="1" applyBorder="1" applyAlignment="1">
      <alignment wrapText="1"/>
    </xf>
    <xf numFmtId="0" fontId="40" fillId="34" borderId="0" xfId="0" applyFont="1" applyFill="1" applyBorder="1" applyAlignment="1">
      <alignment horizontal="left"/>
    </xf>
    <xf numFmtId="1" fontId="33" fillId="34" borderId="0" xfId="0" applyNumberFormat="1" applyFont="1" applyFill="1" applyBorder="1" applyAlignment="1">
      <alignment horizontal="left" wrapText="1"/>
    </xf>
    <xf numFmtId="0" fontId="33" fillId="34" borderId="0" xfId="0" applyFont="1" applyFill="1" applyBorder="1" applyAlignment="1">
      <alignment horizontal="left" wrapText="1"/>
    </xf>
    <xf numFmtId="0" fontId="41" fillId="34" borderId="0" xfId="0" applyFont="1" applyFill="1" applyBorder="1" applyAlignment="1">
      <alignment horizontal="left" wrapText="1"/>
    </xf>
    <xf numFmtId="0" fontId="33" fillId="34" borderId="0" xfId="0" applyFont="1" applyFill="1" applyBorder="1" applyAlignment="1">
      <alignment horizontal="left"/>
    </xf>
    <xf numFmtId="0" fontId="34" fillId="34" borderId="0" xfId="0" applyFont="1" applyFill="1" applyBorder="1" applyAlignment="1">
      <alignment horizontal="left" vertical="top" wrapText="1"/>
    </xf>
    <xf numFmtId="0" fontId="34" fillId="34" borderId="0" xfId="0" applyFont="1" applyFill="1" applyBorder="1" applyAlignment="1">
      <alignment vertical="top" wrapText="1"/>
    </xf>
    <xf numFmtId="0" fontId="33" fillId="0" borderId="0" xfId="0" applyFont="1" applyBorder="1" applyAlignment="1">
      <alignment horizontal="left"/>
    </xf>
    <xf numFmtId="0" fontId="34" fillId="0" borderId="0" xfId="0" applyFont="1" applyBorder="1" applyAlignment="1">
      <alignment horizontal="left" vertical="top" wrapText="1"/>
    </xf>
    <xf numFmtId="0" fontId="34" fillId="0" borderId="0" xfId="0" applyFont="1" applyBorder="1" applyAlignment="1">
      <alignment vertical="top" wrapText="1"/>
    </xf>
    <xf numFmtId="1" fontId="33" fillId="0" borderId="0" xfId="0" applyNumberFormat="1" applyFont="1" applyFill="1" applyBorder="1" applyAlignment="1" applyProtection="1">
      <alignment horizontal="left" vertical="top" wrapText="1"/>
      <protection locked="0"/>
    </xf>
    <xf numFmtId="0" fontId="33" fillId="0" borderId="30" xfId="0" applyFont="1" applyBorder="1" applyAlignment="1" applyProtection="1">
      <alignment horizontal="left" vertical="top" wrapText="1"/>
      <protection/>
    </xf>
    <xf numFmtId="0" fontId="33" fillId="0" borderId="32" xfId="0" applyFont="1" applyBorder="1" applyAlignment="1" applyProtection="1">
      <alignment horizontal="left" vertical="top" wrapText="1"/>
      <protection/>
    </xf>
    <xf numFmtId="0" fontId="33" fillId="0" borderId="33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>
      <alignment horizontal="left"/>
    </xf>
    <xf numFmtId="0" fontId="34" fillId="0" borderId="0" xfId="0" applyFont="1" applyFill="1" applyBorder="1" applyAlignment="1">
      <alignment horizontal="left"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 wrapText="1"/>
    </xf>
    <xf numFmtId="0" fontId="15" fillId="0" borderId="0" xfId="0" applyFont="1" applyAlignment="1">
      <alignment wrapText="1"/>
    </xf>
    <xf numFmtId="0" fontId="42" fillId="0" borderId="30" xfId="53" applyFont="1" applyFill="1" applyBorder="1" applyAlignment="1" applyProtection="1">
      <alignment horizontal="left" vertical="center" wrapText="1"/>
      <protection locked="0"/>
    </xf>
    <xf numFmtId="0" fontId="42" fillId="0" borderId="32" xfId="53" applyFont="1" applyFill="1" applyBorder="1" applyAlignment="1" applyProtection="1">
      <alignment horizontal="left" vertical="center" wrapText="1"/>
      <protection locked="0"/>
    </xf>
    <xf numFmtId="0" fontId="42" fillId="0" borderId="33" xfId="53" applyFont="1" applyFill="1" applyBorder="1" applyAlignment="1" applyProtection="1">
      <alignment horizontal="left" vertical="center" wrapText="1"/>
      <protection locked="0"/>
    </xf>
    <xf numFmtId="0" fontId="34" fillId="0" borderId="11" xfId="52" applyFont="1" applyBorder="1" applyAlignment="1">
      <alignment horizontal="left"/>
      <protection/>
    </xf>
    <xf numFmtId="0" fontId="33" fillId="0" borderId="15" xfId="0" applyFont="1" applyBorder="1" applyAlignment="1" applyProtection="1">
      <alignment horizontal="left" vertical="top" wrapText="1"/>
      <protection/>
    </xf>
    <xf numFmtId="0" fontId="34" fillId="0" borderId="11" xfId="52" applyFont="1" applyBorder="1" applyAlignment="1">
      <alignment horizontal="center" wrapText="1"/>
      <protection/>
    </xf>
    <xf numFmtId="1" fontId="33" fillId="0" borderId="11" xfId="0" applyNumberFormat="1" applyFont="1" applyFill="1" applyBorder="1" applyAlignment="1" applyProtection="1">
      <alignment horizontal="left" vertical="top" wrapText="1"/>
      <protection locked="0"/>
    </xf>
    <xf numFmtId="2" fontId="44" fillId="35" borderId="0" xfId="54" applyNumberFormat="1" applyFont="1" applyFill="1" applyBorder="1" applyAlignment="1">
      <alignment horizontal="center" vertical="justify"/>
      <protection/>
    </xf>
    <xf numFmtId="0" fontId="34" fillId="0" borderId="30" xfId="0" applyFont="1" applyBorder="1" applyAlignment="1">
      <alignment horizontal="center" vertical="top" wrapText="1"/>
    </xf>
    <xf numFmtId="0" fontId="34" fillId="0" borderId="32" xfId="0" applyFont="1" applyBorder="1" applyAlignment="1">
      <alignment horizontal="center" vertical="top" wrapText="1"/>
    </xf>
    <xf numFmtId="0" fontId="34" fillId="0" borderId="33" xfId="0" applyFont="1" applyBorder="1" applyAlignment="1">
      <alignment horizontal="center" vertical="top" wrapText="1"/>
    </xf>
    <xf numFmtId="0" fontId="33" fillId="0" borderId="19" xfId="0" applyFont="1" applyBorder="1" applyAlignment="1" applyProtection="1">
      <alignment vertical="top" wrapText="1"/>
      <protection/>
    </xf>
    <xf numFmtId="0" fontId="33" fillId="0" borderId="36" xfId="0" applyFont="1" applyBorder="1" applyAlignment="1" applyProtection="1">
      <alignment vertical="top" wrapText="1"/>
      <protection/>
    </xf>
    <xf numFmtId="0" fontId="33" fillId="0" borderId="28" xfId="0" applyFont="1" applyBorder="1" applyAlignment="1" applyProtection="1">
      <alignment vertical="top" wrapText="1"/>
      <protection/>
    </xf>
    <xf numFmtId="0" fontId="33" fillId="0" borderId="30" xfId="54" applyFont="1" applyBorder="1" applyAlignment="1">
      <alignment vertical="distributed"/>
      <protection/>
    </xf>
    <xf numFmtId="0" fontId="33" fillId="0" borderId="32" xfId="54" applyFont="1" applyBorder="1" applyAlignment="1">
      <alignment vertical="distributed"/>
      <protection/>
    </xf>
    <xf numFmtId="0" fontId="33" fillId="0" borderId="33" xfId="54" applyFont="1" applyBorder="1" applyAlignment="1">
      <alignment vertical="distributed"/>
      <protection/>
    </xf>
    <xf numFmtId="0" fontId="33" fillId="0" borderId="30" xfId="54" applyFont="1" applyBorder="1" applyAlignment="1">
      <alignment wrapText="1"/>
      <protection/>
    </xf>
    <xf numFmtId="0" fontId="33" fillId="0" borderId="32" xfId="54" applyFont="1" applyBorder="1" applyAlignment="1">
      <alignment wrapText="1"/>
      <protection/>
    </xf>
    <xf numFmtId="0" fontId="33" fillId="0" borderId="33" xfId="54" applyFont="1" applyBorder="1" applyAlignment="1">
      <alignment wrapText="1"/>
      <protection/>
    </xf>
    <xf numFmtId="0" fontId="33" fillId="0" borderId="30" xfId="54" applyFont="1" applyBorder="1" applyAlignment="1">
      <alignment vertical="justify" wrapText="1"/>
      <protection/>
    </xf>
    <xf numFmtId="0" fontId="33" fillId="0" borderId="32" xfId="54" applyFont="1" applyBorder="1" applyAlignment="1">
      <alignment vertical="justify" wrapText="1"/>
      <protection/>
    </xf>
    <xf numFmtId="0" fontId="33" fillId="0" borderId="33" xfId="54" applyFont="1" applyBorder="1" applyAlignment="1">
      <alignment vertical="justify" wrapText="1"/>
      <protection/>
    </xf>
    <xf numFmtId="2" fontId="44" fillId="0" borderId="0" xfId="54" applyNumberFormat="1" applyFont="1" applyBorder="1" applyAlignment="1">
      <alignment horizontal="center" vertical="justify"/>
      <protection/>
    </xf>
    <xf numFmtId="1" fontId="44" fillId="35" borderId="0" xfId="54" applyNumberFormat="1" applyFont="1" applyFill="1" applyBorder="1" applyAlignment="1">
      <alignment horizontal="center" vertical="justify"/>
      <protection/>
    </xf>
    <xf numFmtId="0" fontId="34" fillId="0" borderId="11" xfId="0" applyFont="1" applyBorder="1" applyAlignment="1">
      <alignment horizontal="left" wrapText="1"/>
    </xf>
    <xf numFmtId="0" fontId="28" fillId="0" borderId="41" xfId="52" applyFont="1" applyBorder="1" applyAlignment="1" applyProtection="1">
      <alignment horizontal="left" vertical="top" wrapText="1"/>
      <protection/>
    </xf>
    <xf numFmtId="0" fontId="0" fillId="0" borderId="42" xfId="52" applyFont="1" applyBorder="1" applyAlignment="1">
      <alignment horizontal="left" wrapText="1"/>
      <protection/>
    </xf>
    <xf numFmtId="0" fontId="0" fillId="0" borderId="43" xfId="52" applyFont="1" applyBorder="1" applyAlignment="1">
      <alignment horizontal="left" wrapText="1"/>
      <protection/>
    </xf>
    <xf numFmtId="0" fontId="28" fillId="0" borderId="0" xfId="52" applyFont="1" applyBorder="1" applyAlignment="1" applyProtection="1">
      <alignment horizontal="left" vertical="center" wrapText="1"/>
      <protection/>
    </xf>
    <xf numFmtId="0" fontId="20" fillId="0" borderId="12" xfId="52" applyFont="1" applyBorder="1" applyAlignment="1" applyProtection="1">
      <alignment horizontal="center" vertical="center" wrapText="1"/>
      <protection/>
    </xf>
    <xf numFmtId="0" fontId="20" fillId="0" borderId="13" xfId="52" applyFont="1" applyBorder="1" applyAlignment="1" applyProtection="1">
      <alignment horizontal="center" vertical="center" wrapText="1"/>
      <protection/>
    </xf>
    <xf numFmtId="0" fontId="20" fillId="0" borderId="38" xfId="52" applyFont="1" applyBorder="1" applyAlignment="1" applyProtection="1">
      <alignment horizontal="center" vertical="center" wrapText="1"/>
      <protection/>
    </xf>
    <xf numFmtId="0" fontId="0" fillId="0" borderId="38" xfId="52" applyBorder="1" applyAlignment="1">
      <alignment horizontal="center" vertical="center" wrapText="1"/>
      <protection/>
    </xf>
    <xf numFmtId="0" fontId="20" fillId="0" borderId="11" xfId="52" applyFont="1" applyBorder="1" applyAlignment="1" applyProtection="1">
      <alignment horizontal="center" vertical="center" wrapText="1"/>
      <protection/>
    </xf>
    <xf numFmtId="0" fontId="0" fillId="0" borderId="11" xfId="52" applyBorder="1" applyAlignment="1">
      <alignment/>
      <protection/>
    </xf>
    <xf numFmtId="0" fontId="2" fillId="0" borderId="13" xfId="52" applyFont="1" applyBorder="1" applyAlignment="1" applyProtection="1">
      <alignment horizontal="center" vertical="center" wrapText="1"/>
      <protection/>
    </xf>
    <xf numFmtId="0" fontId="2" fillId="0" borderId="38" xfId="52" applyFont="1" applyBorder="1" applyAlignment="1" applyProtection="1">
      <alignment horizontal="center" vertical="center" wrapText="1"/>
      <protection/>
    </xf>
    <xf numFmtId="0" fontId="2" fillId="0" borderId="39" xfId="52" applyFont="1" applyBorder="1" applyAlignment="1" applyProtection="1">
      <alignment horizontal="center" vertical="center" wrapText="1"/>
      <protection/>
    </xf>
    <xf numFmtId="0" fontId="28" fillId="0" borderId="19" xfId="52" applyFont="1" applyBorder="1" applyAlignment="1" applyProtection="1">
      <alignment horizontal="center" vertical="center" wrapText="1"/>
      <protection/>
    </xf>
    <xf numFmtId="0" fontId="28" fillId="0" borderId="36" xfId="52" applyFont="1" applyBorder="1" applyAlignment="1" applyProtection="1">
      <alignment horizontal="center" vertical="center" wrapText="1"/>
      <protection/>
    </xf>
    <xf numFmtId="0" fontId="18" fillId="0" borderId="30" xfId="52" applyFont="1" applyBorder="1" applyAlignment="1" applyProtection="1">
      <alignment horizontal="left" vertical="center" wrapText="1"/>
      <protection/>
    </xf>
    <xf numFmtId="0" fontId="21" fillId="0" borderId="32" xfId="52" applyFont="1" applyBorder="1" applyAlignment="1">
      <alignment horizontal="left" vertical="center" wrapText="1"/>
      <protection/>
    </xf>
    <xf numFmtId="0" fontId="21" fillId="0" borderId="33" xfId="52" applyFont="1" applyBorder="1" applyAlignment="1">
      <alignment horizontal="left" vertical="center" wrapText="1"/>
      <protection/>
    </xf>
    <xf numFmtId="0" fontId="29" fillId="0" borderId="30" xfId="52" applyFont="1" applyBorder="1" applyAlignment="1" applyProtection="1">
      <alignment horizontal="left" vertical="center" wrapText="1"/>
      <protection/>
    </xf>
    <xf numFmtId="0" fontId="30" fillId="0" borderId="32" xfId="52" applyFont="1" applyBorder="1" applyAlignment="1">
      <alignment horizontal="left" vertical="center" wrapText="1"/>
      <protection/>
    </xf>
    <xf numFmtId="0" fontId="30" fillId="0" borderId="33" xfId="52" applyFont="1" applyBorder="1" applyAlignment="1">
      <alignment horizontal="left" vertical="center" wrapText="1"/>
      <protection/>
    </xf>
    <xf numFmtId="0" fontId="25" fillId="0" borderId="11" xfId="52" applyFont="1" applyBorder="1" applyAlignment="1">
      <alignment/>
      <protection/>
    </xf>
    <xf numFmtId="2" fontId="28" fillId="0" borderId="44" xfId="52" applyNumberFormat="1" applyFont="1" applyBorder="1" applyAlignment="1" applyProtection="1">
      <alignment horizontal="left" vertical="top" wrapText="1"/>
      <protection/>
    </xf>
    <xf numFmtId="0" fontId="0" fillId="0" borderId="45" xfId="52" applyFont="1" applyBorder="1" applyAlignment="1">
      <alignment horizontal="left" wrapText="1"/>
      <protection/>
    </xf>
    <xf numFmtId="0" fontId="0" fillId="0" borderId="46" xfId="52" applyFont="1" applyBorder="1" applyAlignment="1">
      <alignment horizontal="left" wrapText="1"/>
      <protection/>
    </xf>
    <xf numFmtId="0" fontId="28" fillId="0" borderId="13" xfId="52" applyFont="1" applyBorder="1" applyAlignment="1" applyProtection="1">
      <alignment horizontal="left" vertical="top" wrapText="1"/>
      <protection/>
    </xf>
    <xf numFmtId="0" fontId="28" fillId="0" borderId="38" xfId="52" applyFont="1" applyBorder="1" applyAlignment="1" applyProtection="1">
      <alignment horizontal="left" vertical="top" wrapText="1"/>
      <protection/>
    </xf>
    <xf numFmtId="0" fontId="33" fillId="0" borderId="13" xfId="52" applyFont="1" applyBorder="1" applyAlignment="1" applyProtection="1">
      <alignment horizontal="left" vertical="top" wrapText="1"/>
      <protection/>
    </xf>
    <xf numFmtId="0" fontId="33" fillId="0" borderId="38" xfId="52" applyFont="1" applyBorder="1" applyAlignment="1" applyProtection="1">
      <alignment horizontal="left" vertical="top" wrapText="1"/>
      <protection/>
    </xf>
    <xf numFmtId="0" fontId="33" fillId="0" borderId="0" xfId="54" applyFont="1" applyBorder="1" applyAlignment="1">
      <alignment horizontal="center"/>
      <protection/>
    </xf>
    <xf numFmtId="0" fontId="12" fillId="0" borderId="0" xfId="54" applyFont="1" applyBorder="1" applyAlignment="1">
      <alignment horizontal="center"/>
      <protection/>
    </xf>
    <xf numFmtId="0" fontId="0" fillId="0" borderId="47" xfId="52" applyFont="1" applyBorder="1" applyAlignment="1">
      <alignment horizontal="left" wrapText="1"/>
      <protection/>
    </xf>
    <xf numFmtId="0" fontId="12" fillId="0" borderId="0" xfId="54" applyFont="1" applyBorder="1" applyAlignment="1">
      <alignment horizontal="center" vertical="center"/>
      <protection/>
    </xf>
    <xf numFmtId="0" fontId="28" fillId="0" borderId="48" xfId="52" applyFont="1" applyBorder="1" applyAlignment="1" applyProtection="1">
      <alignment horizontal="center" vertical="top" wrapText="1"/>
      <protection/>
    </xf>
    <xf numFmtId="0" fontId="28" fillId="0" borderId="49" xfId="52" applyFont="1" applyBorder="1" applyAlignment="1" applyProtection="1">
      <alignment horizontal="center" vertical="top" wrapText="1"/>
      <protection/>
    </xf>
    <xf numFmtId="0" fontId="28" fillId="0" borderId="36" xfId="52" applyFont="1" applyBorder="1" applyAlignment="1" applyProtection="1">
      <alignment horizontal="left" vertical="top" wrapText="1"/>
      <protection/>
    </xf>
    <xf numFmtId="0" fontId="34" fillId="0" borderId="30" xfId="0" applyFont="1" applyBorder="1" applyAlignment="1">
      <alignment horizontal="left"/>
    </xf>
    <xf numFmtId="0" fontId="34" fillId="0" borderId="32" xfId="0" applyFont="1" applyBorder="1" applyAlignment="1">
      <alignment horizontal="left"/>
    </xf>
    <xf numFmtId="0" fontId="34" fillId="0" borderId="30" xfId="0" applyFont="1" applyBorder="1" applyAlignment="1">
      <alignment horizontal="left" vertical="top" wrapText="1"/>
    </xf>
    <xf numFmtId="0" fontId="34" fillId="0" borderId="32" xfId="0" applyFont="1" applyBorder="1" applyAlignment="1">
      <alignment horizontal="left" vertical="top" wrapText="1"/>
    </xf>
    <xf numFmtId="0" fontId="34" fillId="0" borderId="33" xfId="0" applyFont="1" applyBorder="1" applyAlignment="1">
      <alignment horizontal="left" vertical="top" wrapText="1"/>
    </xf>
    <xf numFmtId="0" fontId="28" fillId="0" borderId="11" xfId="52" applyFont="1" applyBorder="1" applyAlignment="1" applyProtection="1">
      <alignment horizontal="left" vertical="top" wrapText="1"/>
      <protection/>
    </xf>
    <xf numFmtId="0" fontId="28" fillId="0" borderId="11" xfId="52" applyFont="1" applyBorder="1" applyAlignment="1" applyProtection="1">
      <alignment horizontal="right" vertical="top" wrapText="1"/>
      <protection/>
    </xf>
    <xf numFmtId="0" fontId="84" fillId="0" borderId="30" xfId="0" applyFont="1" applyBorder="1" applyAlignment="1">
      <alignment horizontal="left" vertical="center" wrapText="1"/>
    </xf>
    <xf numFmtId="0" fontId="84" fillId="0" borderId="32" xfId="0" applyFont="1" applyBorder="1" applyAlignment="1">
      <alignment horizontal="left" vertical="center" wrapText="1"/>
    </xf>
    <xf numFmtId="0" fontId="84" fillId="0" borderId="33" xfId="0" applyFont="1" applyBorder="1" applyAlignment="1">
      <alignment horizontal="left" vertical="center" wrapText="1"/>
    </xf>
    <xf numFmtId="0" fontId="28" fillId="0" borderId="15" xfId="52" applyFont="1" applyBorder="1" applyAlignment="1" applyProtection="1">
      <alignment horizontal="left" vertical="top" wrapText="1"/>
      <protection/>
    </xf>
    <xf numFmtId="0" fontId="84" fillId="0" borderId="30" xfId="0" applyFont="1" applyBorder="1" applyAlignment="1">
      <alignment horizontal="center" vertical="center" wrapText="1"/>
    </xf>
    <xf numFmtId="0" fontId="84" fillId="0" borderId="32" xfId="0" applyFont="1" applyBorder="1" applyAlignment="1">
      <alignment horizontal="center" vertical="center" wrapText="1"/>
    </xf>
    <xf numFmtId="0" fontId="84" fillId="0" borderId="33" xfId="0" applyFont="1" applyBorder="1" applyAlignment="1">
      <alignment horizontal="center" vertical="center" wrapText="1"/>
    </xf>
    <xf numFmtId="0" fontId="33" fillId="0" borderId="30" xfId="0" applyFont="1" applyBorder="1" applyAlignment="1">
      <alignment horizontal="left" vertical="justify"/>
    </xf>
    <xf numFmtId="0" fontId="33" fillId="0" borderId="32" xfId="0" applyFont="1" applyBorder="1" applyAlignment="1">
      <alignment horizontal="left" vertical="justify"/>
    </xf>
    <xf numFmtId="0" fontId="33" fillId="0" borderId="33" xfId="0" applyFont="1" applyBorder="1" applyAlignment="1">
      <alignment horizontal="left" vertical="justify"/>
    </xf>
    <xf numFmtId="0" fontId="28" fillId="0" borderId="17" xfId="52" applyFont="1" applyBorder="1" applyAlignment="1" applyProtection="1">
      <alignment horizontal="left" vertical="top" wrapText="1"/>
      <protection/>
    </xf>
    <xf numFmtId="0" fontId="28" fillId="0" borderId="23" xfId="52" applyFont="1" applyBorder="1" applyAlignment="1" applyProtection="1">
      <alignment horizontal="left" vertical="top" wrapText="1"/>
      <protection/>
    </xf>
    <xf numFmtId="0" fontId="34" fillId="0" borderId="11" xfId="52" applyFont="1" applyBorder="1" applyAlignment="1">
      <alignment horizontal="center"/>
      <protection/>
    </xf>
    <xf numFmtId="0" fontId="33" fillId="0" borderId="27" xfId="0" applyFont="1" applyBorder="1" applyAlignment="1" applyProtection="1">
      <alignment horizontal="left" vertical="top" wrapText="1"/>
      <protection/>
    </xf>
    <xf numFmtId="0" fontId="33" fillId="0" borderId="34" xfId="0" applyFont="1" applyBorder="1" applyAlignment="1" applyProtection="1">
      <alignment horizontal="left" vertical="top" wrapText="1"/>
      <protection/>
    </xf>
    <xf numFmtId="0" fontId="33" fillId="0" borderId="35" xfId="0" applyFont="1" applyBorder="1" applyAlignment="1" applyProtection="1">
      <alignment horizontal="left" vertical="top" wrapText="1"/>
      <protection/>
    </xf>
    <xf numFmtId="0" fontId="0" fillId="0" borderId="0" xfId="0" applyFont="1" applyAlignment="1">
      <alignment wrapText="1"/>
    </xf>
    <xf numFmtId="0" fontId="1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5" fillId="0" borderId="0" xfId="0" applyFont="1" applyAlignment="1">
      <alignment horizontal="left" wrapText="1"/>
    </xf>
    <xf numFmtId="2" fontId="18" fillId="0" borderId="11" xfId="0" applyNumberFormat="1" applyFont="1" applyBorder="1" applyAlignment="1" applyProtection="1">
      <alignment horizontal="left" vertical="top" wrapText="1"/>
      <protection/>
    </xf>
    <xf numFmtId="0" fontId="21" fillId="0" borderId="11" xfId="0" applyFont="1" applyBorder="1" applyAlignment="1">
      <alignment wrapText="1"/>
    </xf>
    <xf numFmtId="0" fontId="18" fillId="0" borderId="12" xfId="0" applyFont="1" applyBorder="1" applyAlignment="1" applyProtection="1">
      <alignment horizontal="left" vertical="top" wrapText="1"/>
      <protection/>
    </xf>
    <xf numFmtId="0" fontId="18" fillId="0" borderId="13" xfId="0" applyFont="1" applyBorder="1" applyAlignment="1" applyProtection="1">
      <alignment horizontal="left" vertical="top" wrapText="1"/>
      <protection/>
    </xf>
    <xf numFmtId="0" fontId="18" fillId="0" borderId="38" xfId="0" applyFont="1" applyBorder="1" applyAlignment="1" applyProtection="1">
      <alignment horizontal="left" vertical="top" wrapText="1"/>
      <protection/>
    </xf>
    <xf numFmtId="0" fontId="23" fillId="0" borderId="30" xfId="0" applyFont="1" applyBorder="1" applyAlignment="1" applyProtection="1">
      <alignment horizontal="left" vertical="top" wrapText="1"/>
      <protection/>
    </xf>
    <xf numFmtId="0" fontId="0" fillId="0" borderId="32" xfId="0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0" fontId="17" fillId="0" borderId="12" xfId="0" applyFont="1" applyBorder="1" applyAlignment="1" applyProtection="1">
      <alignment horizontal="center" vertical="center" wrapText="1"/>
      <protection/>
    </xf>
    <xf numFmtId="0" fontId="23" fillId="0" borderId="19" xfId="0" applyFont="1" applyBorder="1" applyAlignment="1" applyProtection="1">
      <alignment horizontal="center" vertical="top" wrapText="1"/>
      <protection/>
    </xf>
    <xf numFmtId="0" fontId="23" fillId="0" borderId="36" xfId="0" applyFont="1" applyBorder="1" applyAlignment="1" applyProtection="1">
      <alignment horizontal="center" vertical="top" wrapText="1"/>
      <protection/>
    </xf>
    <xf numFmtId="0" fontId="23" fillId="0" borderId="28" xfId="0" applyFont="1" applyBorder="1" applyAlignment="1" applyProtection="1">
      <alignment horizontal="center" vertical="top" wrapText="1"/>
      <protection/>
    </xf>
    <xf numFmtId="0" fontId="18" fillId="0" borderId="25" xfId="0" applyFont="1" applyBorder="1" applyAlignment="1" applyProtection="1">
      <alignment horizontal="left" vertical="top" wrapText="1"/>
      <protection/>
    </xf>
    <xf numFmtId="0" fontId="18" fillId="0" borderId="50" xfId="0" applyFont="1" applyBorder="1" applyAlignment="1" applyProtection="1">
      <alignment horizontal="left" vertical="top" wrapText="1"/>
      <protection/>
    </xf>
    <xf numFmtId="0" fontId="23" fillId="0" borderId="17" xfId="0" applyFont="1" applyBorder="1" applyAlignment="1" applyProtection="1">
      <alignment horizontal="left" vertical="top" wrapText="1"/>
      <protection/>
    </xf>
    <xf numFmtId="0" fontId="23" fillId="0" borderId="23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10" fillId="0" borderId="36" xfId="0" applyFont="1" applyBorder="1" applyAlignment="1" applyProtection="1">
      <alignment horizontal="center" vertical="top" wrapText="1"/>
      <protection/>
    </xf>
    <xf numFmtId="0" fontId="28" fillId="0" borderId="23" xfId="0" applyFont="1" applyBorder="1" applyAlignment="1" applyProtection="1">
      <alignment horizontal="center" wrapText="1"/>
      <protection/>
    </xf>
    <xf numFmtId="0" fontId="18" fillId="0" borderId="20" xfId="0" applyFont="1" applyBorder="1" applyAlignment="1" applyProtection="1">
      <alignment horizontal="left" vertical="top" wrapText="1"/>
      <protection/>
    </xf>
    <xf numFmtId="0" fontId="18" fillId="0" borderId="19" xfId="0" applyFont="1" applyBorder="1" applyAlignment="1" applyProtection="1">
      <alignment horizontal="left" vertical="top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Зміни по паспорту  1510180_22_08_2017 з ПСЕР" xfId="53"/>
    <cellStyle name="Обычный_Паспорт 091303,091304 +091205  2014р." xfId="54"/>
    <cellStyle name="Обычный_Паспорт турбота 2015 РІЧНИЙ 12 03 2015  (2)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E29"/>
  <sheetViews>
    <sheetView view="pageBreakPreview" zoomScale="90" zoomScaleSheetLayoutView="90" zoomScalePageLayoutView="0" workbookViewId="0" topLeftCell="B10">
      <selection activeCell="B29" sqref="B1:L29"/>
    </sheetView>
  </sheetViews>
  <sheetFormatPr defaultColWidth="9.140625" defaultRowHeight="12.75"/>
  <cols>
    <col min="1" max="1" width="8.8515625" style="0" hidden="1" customWidth="1"/>
    <col min="2" max="2" width="9.28125" style="0" customWidth="1"/>
    <col min="3" max="3" width="46.8515625" style="0" customWidth="1"/>
    <col min="4" max="4" width="11.421875" style="0" customWidth="1"/>
    <col min="5" max="6" width="11.57421875" style="0" customWidth="1"/>
    <col min="7" max="7" width="14.57421875" style="0" customWidth="1"/>
    <col min="8" max="8" width="10.8515625" style="0" customWidth="1"/>
    <col min="9" max="9" width="12.421875" style="0" customWidth="1"/>
    <col min="10" max="10" width="9.8515625" style="0" customWidth="1"/>
    <col min="11" max="11" width="11.140625" style="0" customWidth="1"/>
    <col min="12" max="12" width="10.00390625" style="0" customWidth="1"/>
    <col min="13" max="13" width="15.140625" style="0" customWidth="1"/>
    <col min="14" max="15" width="8.8515625" style="0" hidden="1" customWidth="1"/>
  </cols>
  <sheetData>
    <row r="1" spans="1:14" ht="9" customHeight="1">
      <c r="A1" s="1"/>
      <c r="B1" s="1"/>
      <c r="C1" s="1"/>
      <c r="D1" s="1"/>
      <c r="E1" s="1"/>
      <c r="F1" s="1"/>
      <c r="G1" s="1"/>
      <c r="H1" s="1"/>
      <c r="J1" s="8"/>
      <c r="K1" s="8" t="s">
        <v>7</v>
      </c>
      <c r="N1" s="1"/>
    </row>
    <row r="2" spans="1:14" ht="27.75" customHeight="1">
      <c r="A2" s="1"/>
      <c r="B2" s="1"/>
      <c r="C2" s="1"/>
      <c r="D2" s="1"/>
      <c r="E2" s="1"/>
      <c r="F2" s="1"/>
      <c r="G2" s="1"/>
      <c r="H2" s="1"/>
      <c r="J2" s="9"/>
      <c r="K2" s="247" t="s">
        <v>8</v>
      </c>
      <c r="L2" s="247"/>
      <c r="N2" s="1"/>
    </row>
    <row r="3" spans="1:14" ht="18" customHeight="1">
      <c r="A3" s="1"/>
      <c r="B3" s="241" t="s">
        <v>6</v>
      </c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6"/>
      <c r="N3" s="1"/>
    </row>
    <row r="4" spans="1:14" ht="18" customHeight="1">
      <c r="A4" s="1"/>
      <c r="B4" s="243" t="s">
        <v>263</v>
      </c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1"/>
      <c r="N4" s="1"/>
    </row>
    <row r="5" spans="1:14" ht="15" customHeight="1">
      <c r="A5" s="1"/>
      <c r="B5" s="60"/>
      <c r="C5" s="58" t="s">
        <v>9</v>
      </c>
      <c r="D5" s="81" t="s">
        <v>112</v>
      </c>
      <c r="E5" s="11"/>
      <c r="F5" s="248" t="s">
        <v>127</v>
      </c>
      <c r="G5" s="249"/>
      <c r="H5" s="249"/>
      <c r="I5" s="249"/>
      <c r="J5" s="249"/>
      <c r="K5" s="249"/>
      <c r="L5" s="249"/>
      <c r="M5" s="2"/>
      <c r="N5" s="1"/>
    </row>
    <row r="6" spans="1:14" ht="14.25" customHeight="1">
      <c r="A6" s="1"/>
      <c r="B6" s="60"/>
      <c r="C6" s="60"/>
      <c r="D6" s="61" t="s">
        <v>15</v>
      </c>
      <c r="E6" s="11"/>
      <c r="F6" s="250" t="s">
        <v>10</v>
      </c>
      <c r="G6" s="251"/>
      <c r="H6" s="251"/>
      <c r="I6" s="251"/>
      <c r="J6" s="251"/>
      <c r="K6" s="251"/>
      <c r="L6" s="251"/>
      <c r="M6" s="1"/>
      <c r="N6" s="1"/>
    </row>
    <row r="7" spans="1:14" ht="18" customHeight="1">
      <c r="A7" s="1"/>
      <c r="B7" s="60"/>
      <c r="C7" s="58" t="s">
        <v>11</v>
      </c>
      <c r="D7" s="81" t="s">
        <v>113</v>
      </c>
      <c r="E7" s="11"/>
      <c r="F7" s="248" t="s">
        <v>127</v>
      </c>
      <c r="G7" s="249"/>
      <c r="H7" s="249"/>
      <c r="I7" s="249"/>
      <c r="J7" s="249"/>
      <c r="K7" s="249"/>
      <c r="L7" s="249"/>
      <c r="M7" s="2"/>
      <c r="N7" s="1"/>
    </row>
    <row r="8" spans="1:14" ht="12" customHeight="1">
      <c r="A8" s="1"/>
      <c r="B8" s="60"/>
      <c r="C8" s="60"/>
      <c r="D8" s="61" t="s">
        <v>15</v>
      </c>
      <c r="E8" s="11"/>
      <c r="F8" s="250" t="s">
        <v>12</v>
      </c>
      <c r="G8" s="251"/>
      <c r="H8" s="251"/>
      <c r="I8" s="251"/>
      <c r="J8" s="251"/>
      <c r="K8" s="251"/>
      <c r="L8" s="251"/>
      <c r="M8" s="1"/>
      <c r="N8" s="1"/>
    </row>
    <row r="9" spans="1:14" ht="12.75">
      <c r="A9" s="1"/>
      <c r="B9" s="60"/>
      <c r="C9" s="63" t="s">
        <v>13</v>
      </c>
      <c r="D9" s="254" t="s">
        <v>115</v>
      </c>
      <c r="E9" s="254" t="s">
        <v>116</v>
      </c>
      <c r="F9" s="252" t="s">
        <v>260</v>
      </c>
      <c r="G9" s="253"/>
      <c r="H9" s="253"/>
      <c r="I9" s="253"/>
      <c r="J9" s="253"/>
      <c r="K9" s="253"/>
      <c r="L9" s="253"/>
      <c r="M9" s="1"/>
      <c r="N9" s="1"/>
    </row>
    <row r="10" spans="1:14" ht="18" customHeight="1">
      <c r="A10" s="1"/>
      <c r="B10" s="60"/>
      <c r="C10" s="60"/>
      <c r="D10" s="254"/>
      <c r="E10" s="254"/>
      <c r="F10" s="249"/>
      <c r="G10" s="249"/>
      <c r="H10" s="249"/>
      <c r="I10" s="249"/>
      <c r="J10" s="249"/>
      <c r="K10" s="249"/>
      <c r="L10" s="249"/>
      <c r="M10" s="1"/>
      <c r="N10" s="1"/>
    </row>
    <row r="11" spans="1:14" ht="12" customHeight="1">
      <c r="A11" s="1"/>
      <c r="B11" s="60"/>
      <c r="C11" s="60"/>
      <c r="D11" s="61" t="s">
        <v>15</v>
      </c>
      <c r="E11" s="61" t="s">
        <v>107</v>
      </c>
      <c r="F11" s="250" t="s">
        <v>14</v>
      </c>
      <c r="G11" s="251"/>
      <c r="H11" s="251"/>
      <c r="I11" s="251"/>
      <c r="J11" s="251"/>
      <c r="K11" s="251"/>
      <c r="L11" s="251"/>
      <c r="M11" s="1"/>
      <c r="N11" s="1"/>
    </row>
    <row r="12" spans="1:14" ht="18" customHeight="1">
      <c r="A12" s="1"/>
      <c r="B12" s="60"/>
      <c r="C12" s="60" t="s">
        <v>16</v>
      </c>
      <c r="D12" s="256" t="s">
        <v>17</v>
      </c>
      <c r="E12" s="257"/>
      <c r="F12" s="257"/>
      <c r="G12" s="257"/>
      <c r="H12" s="257"/>
      <c r="I12" s="257"/>
      <c r="J12" s="257"/>
      <c r="K12" s="257"/>
      <c r="L12" s="62"/>
      <c r="M12" s="1"/>
      <c r="N12" s="1"/>
    </row>
    <row r="13" spans="1:109" ht="29.25" customHeight="1">
      <c r="A13" s="1"/>
      <c r="B13" s="62"/>
      <c r="C13" s="255" t="s">
        <v>261</v>
      </c>
      <c r="D13" s="255"/>
      <c r="E13" s="255"/>
      <c r="F13" s="255"/>
      <c r="G13" s="255"/>
      <c r="H13" s="255"/>
      <c r="I13" s="255"/>
      <c r="J13" s="255"/>
      <c r="K13" s="255"/>
      <c r="L13" s="255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</row>
    <row r="14" spans="1:109" ht="17.25" customHeight="1">
      <c r="A14" s="1"/>
      <c r="B14" s="62"/>
      <c r="C14" s="64" t="s">
        <v>18</v>
      </c>
      <c r="D14" s="255" t="s">
        <v>19</v>
      </c>
      <c r="E14" s="255"/>
      <c r="F14" s="255"/>
      <c r="G14" s="255"/>
      <c r="H14" s="255"/>
      <c r="I14" s="255"/>
      <c r="J14" s="255"/>
      <c r="K14" s="255"/>
      <c r="L14" s="255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</row>
    <row r="15" spans="1:14" ht="13.5" customHeight="1">
      <c r="A15" s="1"/>
      <c r="B15" s="60"/>
      <c r="C15" s="60" t="s">
        <v>20</v>
      </c>
      <c r="D15" s="11" t="s">
        <v>21</v>
      </c>
      <c r="E15" s="62"/>
      <c r="F15" s="62"/>
      <c r="G15" s="62"/>
      <c r="H15" s="62"/>
      <c r="I15" s="62"/>
      <c r="J15" s="62"/>
      <c r="K15" s="62"/>
      <c r="L15" s="62"/>
      <c r="M15" s="1"/>
      <c r="N15" s="1"/>
    </row>
    <row r="16" spans="1:14" ht="13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65" t="s">
        <v>5</v>
      </c>
      <c r="M16" s="1"/>
      <c r="N16" s="1"/>
    </row>
    <row r="17" spans="1:14" ht="13.5" customHeight="1">
      <c r="A17" s="1"/>
      <c r="B17" s="245" t="s">
        <v>22</v>
      </c>
      <c r="C17" s="245" t="s">
        <v>23</v>
      </c>
      <c r="D17" s="246" t="s">
        <v>24</v>
      </c>
      <c r="E17" s="246"/>
      <c r="F17" s="246"/>
      <c r="G17" s="246" t="s">
        <v>25</v>
      </c>
      <c r="H17" s="246"/>
      <c r="I17" s="246"/>
      <c r="J17" s="246" t="s">
        <v>26</v>
      </c>
      <c r="K17" s="246"/>
      <c r="L17" s="246"/>
      <c r="N17" s="1"/>
    </row>
    <row r="18" spans="1:14" ht="31.5" customHeight="1">
      <c r="A18" s="1"/>
      <c r="B18" s="245"/>
      <c r="C18" s="245"/>
      <c r="D18" s="5" t="s">
        <v>2</v>
      </c>
      <c r="E18" s="5" t="s">
        <v>3</v>
      </c>
      <c r="F18" s="5" t="s">
        <v>4</v>
      </c>
      <c r="G18" s="5" t="s">
        <v>2</v>
      </c>
      <c r="H18" s="5" t="s">
        <v>3</v>
      </c>
      <c r="I18" s="5" t="s">
        <v>4</v>
      </c>
      <c r="J18" s="5" t="s">
        <v>2</v>
      </c>
      <c r="K18" s="5" t="s">
        <v>3</v>
      </c>
      <c r="L18" s="5" t="s">
        <v>4</v>
      </c>
      <c r="N18" s="1"/>
    </row>
    <row r="19" spans="1:14" ht="13.5" customHeight="1">
      <c r="A19" s="1"/>
      <c r="B19" s="79">
        <v>1</v>
      </c>
      <c r="C19" s="79">
        <v>2</v>
      </c>
      <c r="D19" s="79">
        <v>3</v>
      </c>
      <c r="E19" s="79">
        <v>4</v>
      </c>
      <c r="F19" s="79">
        <v>5</v>
      </c>
      <c r="G19" s="79">
        <v>6</v>
      </c>
      <c r="H19" s="79">
        <v>7</v>
      </c>
      <c r="I19" s="79">
        <v>8</v>
      </c>
      <c r="J19" s="79">
        <v>9</v>
      </c>
      <c r="K19" s="79">
        <v>10</v>
      </c>
      <c r="L19" s="79">
        <v>11</v>
      </c>
      <c r="N19" s="1"/>
    </row>
    <row r="20" spans="1:14" ht="30" customHeight="1">
      <c r="A20" s="1"/>
      <c r="B20" s="12" t="s">
        <v>9</v>
      </c>
      <c r="C20" s="77" t="s">
        <v>27</v>
      </c>
      <c r="D20" s="15">
        <f>D22</f>
        <v>16305.39</v>
      </c>
      <c r="E20" s="15">
        <f aca="true" t="shared" si="0" ref="E20:L20">E22</f>
        <v>238.82946</v>
      </c>
      <c r="F20" s="15">
        <f t="shared" si="0"/>
        <v>16544.21946</v>
      </c>
      <c r="G20" s="15">
        <f t="shared" si="0"/>
        <v>16182.891</v>
      </c>
      <c r="H20" s="15">
        <f t="shared" si="0"/>
        <v>220.84593</v>
      </c>
      <c r="I20" s="15">
        <f t="shared" si="0"/>
        <v>16403.73693</v>
      </c>
      <c r="J20" s="15">
        <f t="shared" si="0"/>
        <v>-122.4989999999998</v>
      </c>
      <c r="K20" s="15">
        <f t="shared" si="0"/>
        <v>-17.983530000000002</v>
      </c>
      <c r="L20" s="15">
        <f t="shared" si="0"/>
        <v>-140.48253000000113</v>
      </c>
      <c r="N20" s="1"/>
    </row>
    <row r="21" spans="1:14" ht="18" customHeight="1">
      <c r="A21" s="1"/>
      <c r="B21" s="12"/>
      <c r="C21" s="13" t="s">
        <v>28</v>
      </c>
      <c r="D21" s="13"/>
      <c r="E21" s="13"/>
      <c r="F21" s="15"/>
      <c r="G21" s="13"/>
      <c r="H21" s="13"/>
      <c r="I21" s="13"/>
      <c r="J21" s="13"/>
      <c r="K21" s="13"/>
      <c r="L21" s="13"/>
      <c r="N21" s="1"/>
    </row>
    <row r="22" spans="1:14" ht="72" customHeight="1">
      <c r="A22" s="1"/>
      <c r="B22" s="14">
        <v>1</v>
      </c>
      <c r="C22" s="78" t="s">
        <v>262</v>
      </c>
      <c r="D22" s="15">
        <v>16305.39</v>
      </c>
      <c r="E22" s="15">
        <v>238.82946</v>
      </c>
      <c r="F22" s="15">
        <f>D22+E22</f>
        <v>16544.21946</v>
      </c>
      <c r="G22" s="15">
        <v>16182.891</v>
      </c>
      <c r="H22" s="15">
        <v>220.84593</v>
      </c>
      <c r="I22" s="15">
        <f>G22+H22</f>
        <v>16403.73693</v>
      </c>
      <c r="J22" s="15">
        <f>G22-D22</f>
        <v>-122.4989999999998</v>
      </c>
      <c r="K22" s="15">
        <f>H22-E22</f>
        <v>-17.983530000000002</v>
      </c>
      <c r="L22" s="15">
        <f>I22-F22</f>
        <v>-140.48253000000113</v>
      </c>
      <c r="M22" s="82"/>
      <c r="N22" s="1"/>
    </row>
    <row r="23" spans="1:14" ht="46.5" customHeight="1">
      <c r="A23" s="1"/>
      <c r="B23" s="14">
        <v>2</v>
      </c>
      <c r="C23" s="240" t="s">
        <v>400</v>
      </c>
      <c r="D23" s="237"/>
      <c r="E23" s="238">
        <v>1736</v>
      </c>
      <c r="F23" s="238">
        <f>E23</f>
        <v>1736</v>
      </c>
      <c r="G23" s="239"/>
      <c r="H23" s="239">
        <f>1481+70</f>
        <v>1551</v>
      </c>
      <c r="I23" s="238">
        <f>H23</f>
        <v>1551</v>
      </c>
      <c r="J23" s="238"/>
      <c r="K23" s="238">
        <f>H23-E23</f>
        <v>-185</v>
      </c>
      <c r="L23" s="238">
        <f>K23</f>
        <v>-185</v>
      </c>
      <c r="M23" s="82"/>
      <c r="N23" s="1"/>
    </row>
    <row r="24" spans="1:14" ht="78" customHeight="1">
      <c r="A24" s="1"/>
      <c r="B24" s="14">
        <v>3</v>
      </c>
      <c r="C24" s="240" t="s">
        <v>401</v>
      </c>
      <c r="D24" s="237"/>
      <c r="E24" s="238">
        <v>1580</v>
      </c>
      <c r="F24" s="238">
        <f>E24</f>
        <v>1580</v>
      </c>
      <c r="G24" s="239"/>
      <c r="H24" s="239">
        <f>3.24+281.718</f>
        <v>284.958</v>
      </c>
      <c r="I24" s="238">
        <f>H24</f>
        <v>284.958</v>
      </c>
      <c r="J24" s="238"/>
      <c r="K24" s="238">
        <f>H24-E24</f>
        <v>-1295.042</v>
      </c>
      <c r="L24" s="238">
        <f>K24</f>
        <v>-1295.042</v>
      </c>
      <c r="M24" s="82"/>
      <c r="N24" s="1"/>
    </row>
    <row r="25" spans="1:14" ht="41.25" customHeight="1">
      <c r="A25" s="1"/>
      <c r="B25" s="261" t="s">
        <v>117</v>
      </c>
      <c r="C25" s="261"/>
      <c r="D25" s="261"/>
      <c r="E25" s="261"/>
      <c r="F25" s="261"/>
      <c r="G25" s="261"/>
      <c r="H25" s="261"/>
      <c r="I25" s="261"/>
      <c r="J25" s="261"/>
      <c r="K25" s="261"/>
      <c r="L25" s="261"/>
      <c r="N25" s="1"/>
    </row>
    <row r="26" spans="1:14" ht="31.5" customHeight="1">
      <c r="A26" s="1"/>
      <c r="B26" s="262" t="s">
        <v>118</v>
      </c>
      <c r="C26" s="262"/>
      <c r="D26" s="262"/>
      <c r="E26" s="262"/>
      <c r="F26" s="262"/>
      <c r="G26" s="262"/>
      <c r="H26" s="262"/>
      <c r="I26" s="262"/>
      <c r="J26" s="262"/>
      <c r="K26" s="262"/>
      <c r="L26" s="262"/>
      <c r="N26" s="1"/>
    </row>
    <row r="27" spans="1:14" ht="15.75" customHeight="1">
      <c r="A27" s="1"/>
      <c r="B27" s="5">
        <v>1</v>
      </c>
      <c r="C27" s="80">
        <v>2</v>
      </c>
      <c r="D27" s="80">
        <v>3</v>
      </c>
      <c r="E27" s="80">
        <v>4</v>
      </c>
      <c r="F27" s="80">
        <v>5</v>
      </c>
      <c r="G27" s="80">
        <v>6</v>
      </c>
      <c r="H27" s="80">
        <v>7</v>
      </c>
      <c r="I27" s="80">
        <v>8</v>
      </c>
      <c r="J27" s="80">
        <v>9</v>
      </c>
      <c r="K27" s="80">
        <v>10</v>
      </c>
      <c r="L27" s="80">
        <v>11</v>
      </c>
      <c r="N27" s="1"/>
    </row>
    <row r="28" spans="1:14" ht="42.75" customHeight="1">
      <c r="A28" s="1"/>
      <c r="B28" s="16" t="s">
        <v>30</v>
      </c>
      <c r="C28" s="78" t="s">
        <v>114</v>
      </c>
      <c r="D28" s="15">
        <v>0</v>
      </c>
      <c r="E28" s="83">
        <v>0</v>
      </c>
      <c r="F28" s="15">
        <v>0</v>
      </c>
      <c r="G28" s="13">
        <v>0</v>
      </c>
      <c r="H28" s="83">
        <v>0</v>
      </c>
      <c r="I28" s="83">
        <v>0</v>
      </c>
      <c r="J28" s="15">
        <f>G28-D28</f>
        <v>0</v>
      </c>
      <c r="K28" s="83">
        <f>H28-E28</f>
        <v>0</v>
      </c>
      <c r="L28" s="15">
        <f>I28-F28</f>
        <v>0</v>
      </c>
      <c r="N28" s="1"/>
    </row>
    <row r="29" spans="1:14" ht="41.25" customHeight="1">
      <c r="A29" s="1"/>
      <c r="B29" s="258"/>
      <c r="C29" s="259"/>
      <c r="D29" s="259"/>
      <c r="E29" s="259"/>
      <c r="F29" s="259"/>
      <c r="G29" s="259"/>
      <c r="H29" s="259"/>
      <c r="I29" s="259"/>
      <c r="J29" s="259"/>
      <c r="K29" s="259"/>
      <c r="L29" s="260"/>
      <c r="N29" s="1"/>
    </row>
  </sheetData>
  <sheetProtection/>
  <mergeCells count="22">
    <mergeCell ref="B29:L29"/>
    <mergeCell ref="J17:L17"/>
    <mergeCell ref="C17:C18"/>
    <mergeCell ref="G17:I17"/>
    <mergeCell ref="B25:L25"/>
    <mergeCell ref="B26:L26"/>
    <mergeCell ref="F5:L5"/>
    <mergeCell ref="F6:L6"/>
    <mergeCell ref="C13:L13"/>
    <mergeCell ref="E9:E10"/>
    <mergeCell ref="D12:K12"/>
    <mergeCell ref="D14:L14"/>
    <mergeCell ref="B3:L3"/>
    <mergeCell ref="B4:L4"/>
    <mergeCell ref="B17:B18"/>
    <mergeCell ref="D17:F17"/>
    <mergeCell ref="K2:L2"/>
    <mergeCell ref="F7:L7"/>
    <mergeCell ref="F8:L8"/>
    <mergeCell ref="F9:L10"/>
    <mergeCell ref="F11:L11"/>
    <mergeCell ref="D9:D10"/>
  </mergeCells>
  <printOptions/>
  <pageMargins left="0.2755905511811024" right="0.2755905511811024" top="0.2755905511811024" bottom="0.2755905511811024" header="0.5118110236220472" footer="0.5118110236220472"/>
  <pageSetup fitToHeight="2" fitToWidth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3"/>
  <sheetViews>
    <sheetView zoomScalePageLayoutView="0" workbookViewId="0" topLeftCell="A3">
      <selection activeCell="E24" sqref="A4:E24"/>
    </sheetView>
  </sheetViews>
  <sheetFormatPr defaultColWidth="9.140625" defaultRowHeight="12.75"/>
  <cols>
    <col min="1" max="1" width="9.140625" style="71" customWidth="1"/>
    <col min="2" max="2" width="28.57421875" style="71" customWidth="1"/>
    <col min="3" max="3" width="16.7109375" style="71" customWidth="1"/>
    <col min="4" max="4" width="15.421875" style="71" customWidth="1"/>
    <col min="5" max="5" width="16.7109375" style="71" customWidth="1"/>
    <col min="6" max="6" width="9.140625" style="71" customWidth="1"/>
    <col min="7" max="7" width="8.421875" style="71" customWidth="1"/>
    <col min="8" max="8" width="9.140625" style="71" hidden="1" customWidth="1"/>
    <col min="9" max="16384" width="9.140625" style="71" customWidth="1"/>
  </cols>
  <sheetData>
    <row r="2" spans="1:5" ht="12.75">
      <c r="A2" s="68" t="s">
        <v>108</v>
      </c>
      <c r="B2" s="69" t="s">
        <v>31</v>
      </c>
      <c r="C2" s="70"/>
      <c r="D2" s="70"/>
      <c r="E2" s="70"/>
    </row>
    <row r="4" ht="12.75">
      <c r="E4" s="72" t="s">
        <v>5</v>
      </c>
    </row>
    <row r="5" spans="1:5" ht="12.75" customHeight="1">
      <c r="A5" s="269" t="s">
        <v>22</v>
      </c>
      <c r="B5" s="269" t="s">
        <v>23</v>
      </c>
      <c r="C5" s="270" t="s">
        <v>24</v>
      </c>
      <c r="D5" s="270" t="s">
        <v>25</v>
      </c>
      <c r="E5" s="270" t="s">
        <v>26</v>
      </c>
    </row>
    <row r="6" spans="1:5" ht="12.75">
      <c r="A6" s="269"/>
      <c r="B6" s="269"/>
      <c r="C6" s="271"/>
      <c r="D6" s="271"/>
      <c r="E6" s="271"/>
    </row>
    <row r="7" spans="1:5" ht="12.75">
      <c r="A7" s="73" t="s">
        <v>9</v>
      </c>
      <c r="B7" s="73" t="s">
        <v>32</v>
      </c>
      <c r="C7" s="74"/>
      <c r="D7" s="74"/>
      <c r="E7" s="74"/>
    </row>
    <row r="8" spans="1:5" ht="12.75">
      <c r="A8" s="74"/>
      <c r="B8" s="73" t="s">
        <v>33</v>
      </c>
      <c r="C8" s="74"/>
      <c r="D8" s="74"/>
      <c r="E8" s="74"/>
    </row>
    <row r="9" spans="1:5" ht="12.75">
      <c r="A9" s="73" t="s">
        <v>29</v>
      </c>
      <c r="B9" s="73" t="s">
        <v>34</v>
      </c>
      <c r="C9" s="74"/>
      <c r="D9" s="74"/>
      <c r="E9" s="74"/>
    </row>
    <row r="10" spans="1:5" ht="12.75">
      <c r="A10" s="73" t="s">
        <v>30</v>
      </c>
      <c r="B10" s="73" t="s">
        <v>35</v>
      </c>
      <c r="C10" s="74"/>
      <c r="D10" s="74"/>
      <c r="E10" s="74"/>
    </row>
    <row r="11" spans="1:5" ht="29.25" customHeight="1">
      <c r="A11" s="266" t="s">
        <v>119</v>
      </c>
      <c r="B11" s="267"/>
      <c r="C11" s="267"/>
      <c r="D11" s="267"/>
      <c r="E11" s="268"/>
    </row>
    <row r="12" spans="1:5" ht="12.75">
      <c r="A12" s="73" t="s">
        <v>11</v>
      </c>
      <c r="B12" s="73" t="s">
        <v>36</v>
      </c>
      <c r="C12" s="74">
        <f>C14+C17</f>
        <v>3554.82946</v>
      </c>
      <c r="D12" s="74">
        <f>D14+D17</f>
        <v>2056.80393</v>
      </c>
      <c r="E12" s="74">
        <f aca="true" t="shared" si="0" ref="E12:E17">SUM(D12)-C12</f>
        <v>-1498.02553</v>
      </c>
    </row>
    <row r="13" spans="1:5" ht="12.75">
      <c r="A13" s="74"/>
      <c r="B13" s="73" t="s">
        <v>33</v>
      </c>
      <c r="C13" s="74"/>
      <c r="D13" s="74"/>
      <c r="E13" s="74">
        <f t="shared" si="0"/>
        <v>0</v>
      </c>
    </row>
    <row r="14" spans="1:5" ht="12.75">
      <c r="A14" s="75" t="s">
        <v>43</v>
      </c>
      <c r="B14" s="73" t="s">
        <v>48</v>
      </c>
      <c r="C14" s="74">
        <v>238.82946</v>
      </c>
      <c r="D14" s="74">
        <v>220.84593</v>
      </c>
      <c r="E14" s="74">
        <f t="shared" si="0"/>
        <v>-17.983530000000002</v>
      </c>
    </row>
    <row r="15" spans="1:5" ht="12.75">
      <c r="A15" s="75" t="s">
        <v>42</v>
      </c>
      <c r="B15" s="73" t="s">
        <v>37</v>
      </c>
      <c r="C15" s="74">
        <v>0</v>
      </c>
      <c r="D15" s="74">
        <v>0</v>
      </c>
      <c r="E15" s="74">
        <f t="shared" si="0"/>
        <v>0</v>
      </c>
    </row>
    <row r="16" spans="1:5" ht="12.75">
      <c r="A16" s="75" t="s">
        <v>41</v>
      </c>
      <c r="B16" s="73" t="s">
        <v>38</v>
      </c>
      <c r="C16" s="74">
        <v>0</v>
      </c>
      <c r="D16" s="74">
        <v>0</v>
      </c>
      <c r="E16" s="74">
        <f t="shared" si="0"/>
        <v>0</v>
      </c>
    </row>
    <row r="17" spans="1:5" ht="12.75">
      <c r="A17" s="73" t="s">
        <v>40</v>
      </c>
      <c r="B17" s="73" t="s">
        <v>39</v>
      </c>
      <c r="C17" s="74">
        <f>1736+1580</f>
        <v>3316</v>
      </c>
      <c r="D17" s="74">
        <f>1551+284.958</f>
        <v>1835.958</v>
      </c>
      <c r="E17" s="74">
        <f t="shared" si="0"/>
        <v>-1480.042</v>
      </c>
    </row>
    <row r="18" spans="1:5" ht="24.75" customHeight="1">
      <c r="A18" s="263" t="s">
        <v>120</v>
      </c>
      <c r="B18" s="264"/>
      <c r="C18" s="264"/>
      <c r="D18" s="264"/>
      <c r="E18" s="265"/>
    </row>
    <row r="19" spans="1:5" ht="12.75">
      <c r="A19" s="73" t="s">
        <v>13</v>
      </c>
      <c r="B19" s="73" t="s">
        <v>44</v>
      </c>
      <c r="C19" s="74"/>
      <c r="D19" s="74">
        <v>0</v>
      </c>
      <c r="E19" s="74"/>
    </row>
    <row r="20" spans="1:5" ht="12.75">
      <c r="A20" s="74"/>
      <c r="B20" s="73" t="s">
        <v>33</v>
      </c>
      <c r="C20" s="74"/>
      <c r="D20" s="74"/>
      <c r="E20" s="74"/>
    </row>
    <row r="21" spans="1:5" ht="12.75">
      <c r="A21" s="75" t="s">
        <v>46</v>
      </c>
      <c r="B21" s="73" t="s">
        <v>34</v>
      </c>
      <c r="C21" s="76"/>
      <c r="D21" s="74">
        <v>0</v>
      </c>
      <c r="E21" s="74"/>
    </row>
    <row r="22" spans="1:5" ht="12.75">
      <c r="A22" s="73" t="s">
        <v>47</v>
      </c>
      <c r="B22" s="73" t="s">
        <v>45</v>
      </c>
      <c r="C22" s="74"/>
      <c r="D22" s="74"/>
      <c r="E22" s="74"/>
    </row>
    <row r="23" spans="1:5" ht="27.75" customHeight="1">
      <c r="A23" s="266" t="s">
        <v>119</v>
      </c>
      <c r="B23" s="267"/>
      <c r="C23" s="267"/>
      <c r="D23" s="267"/>
      <c r="E23" s="268"/>
    </row>
  </sheetData>
  <sheetProtection/>
  <mergeCells count="8">
    <mergeCell ref="A18:E18"/>
    <mergeCell ref="A23:E23"/>
    <mergeCell ref="A5:A6"/>
    <mergeCell ref="B5:B6"/>
    <mergeCell ref="C5:C6"/>
    <mergeCell ref="D5:D6"/>
    <mergeCell ref="E5:E6"/>
    <mergeCell ref="A11:E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2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48"/>
  <sheetViews>
    <sheetView zoomScale="82" zoomScaleNormal="82" zoomScalePageLayoutView="0" workbookViewId="0" topLeftCell="B114">
      <selection activeCell="B118" sqref="A118:IV118"/>
    </sheetView>
  </sheetViews>
  <sheetFormatPr defaultColWidth="9.140625" defaultRowHeight="12.75"/>
  <cols>
    <col min="1" max="1" width="8.8515625" style="0" hidden="1" customWidth="1"/>
    <col min="2" max="2" width="8.8515625" style="0" customWidth="1"/>
    <col min="3" max="3" width="9.00390625" style="0" customWidth="1"/>
    <col min="4" max="5" width="10.7109375" style="0" customWidth="1"/>
    <col min="6" max="6" width="47.7109375" style="0" customWidth="1"/>
    <col min="7" max="7" width="12.8515625" style="0" customWidth="1"/>
    <col min="8" max="8" width="10.7109375" style="0" customWidth="1"/>
    <col min="9" max="9" width="11.00390625" style="0" customWidth="1"/>
    <col min="10" max="10" width="11.140625" style="0" customWidth="1"/>
    <col min="11" max="12" width="8.8515625" style="0" hidden="1" customWidth="1"/>
    <col min="13" max="13" width="10.7109375" style="0" customWidth="1"/>
    <col min="14" max="14" width="11.421875" style="0" customWidth="1"/>
    <col min="15" max="15" width="12.421875" style="0" customWidth="1"/>
    <col min="16" max="16" width="11.8515625" style="0" customWidth="1"/>
    <col min="17" max="17" width="12.421875" style="0" customWidth="1"/>
  </cols>
  <sheetData>
    <row r="1" spans="1:11" ht="13.5" customHeight="1">
      <c r="A1" s="1"/>
      <c r="B1" s="1"/>
      <c r="C1" s="33"/>
      <c r="D1" s="33"/>
      <c r="E1" s="33"/>
      <c r="F1" s="33"/>
      <c r="G1" s="32"/>
      <c r="H1" s="32"/>
      <c r="I1" s="32"/>
      <c r="J1" s="32"/>
      <c r="K1" s="1"/>
    </row>
    <row r="2" spans="1:14" ht="13.5" customHeight="1">
      <c r="A2" s="1"/>
      <c r="B2" s="1"/>
      <c r="C2" s="315" t="s">
        <v>60</v>
      </c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</row>
    <row r="3" spans="1:17" ht="17.25" customHeight="1">
      <c r="A3" s="1"/>
      <c r="B3" s="1"/>
      <c r="K3" s="1"/>
      <c r="Q3" s="53" t="s">
        <v>61</v>
      </c>
    </row>
    <row r="4" spans="1:19" ht="25.5" customHeight="1">
      <c r="A4" s="1"/>
      <c r="B4" s="1"/>
      <c r="C4" s="31" t="s">
        <v>59</v>
      </c>
      <c r="D4" s="307" t="s">
        <v>23</v>
      </c>
      <c r="E4" s="307"/>
      <c r="F4" s="307"/>
      <c r="G4" s="321" t="s">
        <v>68</v>
      </c>
      <c r="H4" s="322"/>
      <c r="I4" s="323"/>
      <c r="J4" s="316" t="s">
        <v>25</v>
      </c>
      <c r="K4" s="317"/>
      <c r="L4" s="317"/>
      <c r="M4" s="317"/>
      <c r="N4" s="317"/>
      <c r="O4" s="316" t="s">
        <v>26</v>
      </c>
      <c r="P4" s="317"/>
      <c r="Q4" s="317"/>
      <c r="R4" s="39"/>
      <c r="S4" s="39"/>
    </row>
    <row r="5" spans="1:17" ht="25.5" customHeight="1">
      <c r="A5" s="1"/>
      <c r="B5" s="1"/>
      <c r="C5" s="31"/>
      <c r="D5" s="307"/>
      <c r="E5" s="307"/>
      <c r="F5" s="307"/>
      <c r="G5" s="30" t="s">
        <v>2</v>
      </c>
      <c r="H5" s="30" t="s">
        <v>58</v>
      </c>
      <c r="I5" s="30" t="s">
        <v>4</v>
      </c>
      <c r="J5" s="29" t="s">
        <v>2</v>
      </c>
      <c r="K5" s="29" t="s">
        <v>58</v>
      </c>
      <c r="L5" s="29" t="s">
        <v>57</v>
      </c>
      <c r="M5" s="29" t="s">
        <v>3</v>
      </c>
      <c r="N5" s="29" t="s">
        <v>4</v>
      </c>
      <c r="O5" s="28" t="s">
        <v>2</v>
      </c>
      <c r="P5" s="28" t="s">
        <v>58</v>
      </c>
      <c r="Q5" s="27" t="s">
        <v>4</v>
      </c>
    </row>
    <row r="6" spans="3:17" ht="13.5" customHeight="1">
      <c r="C6" s="26" t="s">
        <v>54</v>
      </c>
      <c r="D6" s="329">
        <v>2</v>
      </c>
      <c r="E6" s="330"/>
      <c r="F6" s="331"/>
      <c r="G6" s="25">
        <v>3</v>
      </c>
      <c r="H6" s="25">
        <v>4</v>
      </c>
      <c r="I6" s="25">
        <v>5</v>
      </c>
      <c r="J6" s="25">
        <v>6</v>
      </c>
      <c r="K6" s="25" t="s">
        <v>56</v>
      </c>
      <c r="L6" s="25" t="s">
        <v>55</v>
      </c>
      <c r="M6" s="25">
        <v>7</v>
      </c>
      <c r="N6" s="25">
        <v>8</v>
      </c>
      <c r="O6" s="24">
        <v>9</v>
      </c>
      <c r="P6" s="24">
        <v>10</v>
      </c>
      <c r="Q6" s="24">
        <v>11</v>
      </c>
    </row>
    <row r="7" spans="3:17" ht="13.5" customHeight="1">
      <c r="C7" s="308" t="s">
        <v>63</v>
      </c>
      <c r="D7" s="309"/>
      <c r="E7" s="309"/>
      <c r="F7" s="309"/>
      <c r="G7" s="309"/>
      <c r="H7" s="309"/>
      <c r="I7" s="309"/>
      <c r="J7" s="309"/>
      <c r="K7" s="309"/>
      <c r="L7" s="309"/>
      <c r="M7" s="309"/>
      <c r="N7" s="309"/>
      <c r="O7" s="309"/>
      <c r="P7" s="309"/>
      <c r="Q7" s="310"/>
    </row>
    <row r="8" spans="3:17" ht="15.75" customHeight="1">
      <c r="C8" s="311" t="s">
        <v>129</v>
      </c>
      <c r="D8" s="312"/>
      <c r="E8" s="312"/>
      <c r="F8" s="312"/>
      <c r="G8" s="312"/>
      <c r="H8" s="312"/>
      <c r="I8" s="312"/>
      <c r="J8" s="312"/>
      <c r="K8" s="312"/>
      <c r="L8" s="312"/>
      <c r="M8" s="312"/>
      <c r="N8" s="312"/>
      <c r="O8" s="312"/>
      <c r="P8" s="312"/>
      <c r="Q8" s="313"/>
    </row>
    <row r="9" spans="1:17" ht="13.5" customHeight="1">
      <c r="A9" s="1"/>
      <c r="B9" s="1"/>
      <c r="C9" s="37" t="s">
        <v>54</v>
      </c>
      <c r="D9" s="324" t="s">
        <v>53</v>
      </c>
      <c r="E9" s="325"/>
      <c r="F9" s="325"/>
      <c r="G9" s="88"/>
      <c r="H9" s="57"/>
      <c r="I9" s="23" t="s">
        <v>49</v>
      </c>
      <c r="J9" s="84"/>
      <c r="K9" s="84"/>
      <c r="L9" s="84"/>
      <c r="M9" s="84"/>
      <c r="N9" s="84"/>
      <c r="O9" s="85"/>
      <c r="P9" s="85"/>
      <c r="Q9" s="85"/>
    </row>
    <row r="10" spans="1:17" ht="77.25" customHeight="1">
      <c r="A10" s="1"/>
      <c r="B10" s="1"/>
      <c r="C10" s="99"/>
      <c r="D10" s="314" t="s">
        <v>128</v>
      </c>
      <c r="E10" s="314"/>
      <c r="F10" s="314"/>
      <c r="G10" s="102">
        <v>16305.39</v>
      </c>
      <c r="H10" s="102">
        <v>238.82946</v>
      </c>
      <c r="I10" s="102">
        <f>G10+H10</f>
        <v>16544.21946</v>
      </c>
      <c r="J10" s="103">
        <v>16182.89066</v>
      </c>
      <c r="K10" s="103"/>
      <c r="L10" s="103"/>
      <c r="M10" s="103">
        <v>220.84593</v>
      </c>
      <c r="N10" s="103">
        <f>J10+M10</f>
        <v>16403.73659</v>
      </c>
      <c r="O10" s="103">
        <f>J10-G10</f>
        <v>-122.4993400000003</v>
      </c>
      <c r="P10" s="103">
        <f>K10-H10</f>
        <v>-238.82946</v>
      </c>
      <c r="Q10" s="103">
        <f>N10-I10</f>
        <v>-140.48286999999982</v>
      </c>
    </row>
    <row r="11" spans="1:17" ht="19.5" customHeight="1">
      <c r="A11" s="1"/>
      <c r="B11" s="1"/>
      <c r="C11" s="99"/>
      <c r="D11" s="314" t="s">
        <v>132</v>
      </c>
      <c r="E11" s="314"/>
      <c r="F11" s="314"/>
      <c r="G11" s="86">
        <v>1</v>
      </c>
      <c r="H11" s="86">
        <v>0</v>
      </c>
      <c r="I11" s="86">
        <f aca="true" t="shared" si="0" ref="I11:I17">G11</f>
        <v>1</v>
      </c>
      <c r="J11" s="100">
        <v>1</v>
      </c>
      <c r="K11" s="87"/>
      <c r="L11" s="87"/>
      <c r="M11" s="87">
        <v>0</v>
      </c>
      <c r="N11" s="100">
        <f>J11</f>
        <v>1</v>
      </c>
      <c r="O11" s="100">
        <f>J11-G11</f>
        <v>0</v>
      </c>
      <c r="P11" s="100">
        <v>0</v>
      </c>
      <c r="Q11" s="100">
        <f>O11</f>
        <v>0</v>
      </c>
    </row>
    <row r="12" spans="1:17" ht="19.5" customHeight="1">
      <c r="A12" s="1"/>
      <c r="B12" s="1"/>
      <c r="C12" s="99"/>
      <c r="D12" s="314" t="s">
        <v>130</v>
      </c>
      <c r="E12" s="314"/>
      <c r="F12" s="314"/>
      <c r="G12" s="86">
        <v>171</v>
      </c>
      <c r="H12" s="86">
        <v>0</v>
      </c>
      <c r="I12" s="86">
        <f t="shared" si="0"/>
        <v>171</v>
      </c>
      <c r="J12" s="100">
        <v>161.5</v>
      </c>
      <c r="K12" s="87"/>
      <c r="L12" s="87"/>
      <c r="M12" s="87">
        <v>0</v>
      </c>
      <c r="N12" s="100">
        <f aca="true" t="shared" si="1" ref="N12:N17">J12</f>
        <v>161.5</v>
      </c>
      <c r="O12" s="100">
        <f aca="true" t="shared" si="2" ref="O12:O17">J12-G12</f>
        <v>-9.5</v>
      </c>
      <c r="P12" s="100">
        <v>0</v>
      </c>
      <c r="Q12" s="100">
        <f aca="true" t="shared" si="3" ref="Q12:Q17">O12</f>
        <v>-9.5</v>
      </c>
    </row>
    <row r="13" spans="1:17" ht="19.5" customHeight="1">
      <c r="A13" s="1"/>
      <c r="B13" s="1"/>
      <c r="C13" s="99"/>
      <c r="D13" s="341" t="s">
        <v>133</v>
      </c>
      <c r="E13" s="342"/>
      <c r="F13" s="343"/>
      <c r="G13" s="86">
        <v>92.75</v>
      </c>
      <c r="H13" s="86">
        <v>0</v>
      </c>
      <c r="I13" s="86">
        <f t="shared" si="0"/>
        <v>92.75</v>
      </c>
      <c r="J13" s="100">
        <v>92</v>
      </c>
      <c r="K13" s="87"/>
      <c r="L13" s="87"/>
      <c r="M13" s="87">
        <v>0</v>
      </c>
      <c r="N13" s="100">
        <f t="shared" si="1"/>
        <v>92</v>
      </c>
      <c r="O13" s="100">
        <f t="shared" si="2"/>
        <v>-0.75</v>
      </c>
      <c r="P13" s="100">
        <v>0</v>
      </c>
      <c r="Q13" s="100">
        <f t="shared" si="3"/>
        <v>-0.75</v>
      </c>
    </row>
    <row r="14" spans="1:17" ht="19.5" customHeight="1">
      <c r="A14" s="1"/>
      <c r="B14" s="1"/>
      <c r="C14" s="99"/>
      <c r="D14" s="341" t="s">
        <v>134</v>
      </c>
      <c r="E14" s="342"/>
      <c r="F14" s="343"/>
      <c r="G14" s="86">
        <v>8</v>
      </c>
      <c r="H14" s="86">
        <v>0</v>
      </c>
      <c r="I14" s="86">
        <f t="shared" si="0"/>
        <v>8</v>
      </c>
      <c r="J14" s="100">
        <v>8</v>
      </c>
      <c r="K14" s="87"/>
      <c r="L14" s="87"/>
      <c r="M14" s="87">
        <v>0</v>
      </c>
      <c r="N14" s="100">
        <f t="shared" si="1"/>
        <v>8</v>
      </c>
      <c r="O14" s="100">
        <f t="shared" si="2"/>
        <v>0</v>
      </c>
      <c r="P14" s="100">
        <v>0</v>
      </c>
      <c r="Q14" s="100">
        <f t="shared" si="3"/>
        <v>0</v>
      </c>
    </row>
    <row r="15" spans="1:17" ht="19.5" customHeight="1">
      <c r="A15" s="1"/>
      <c r="B15" s="1"/>
      <c r="C15" s="99"/>
      <c r="D15" s="341" t="s">
        <v>135</v>
      </c>
      <c r="E15" s="342"/>
      <c r="F15" s="343"/>
      <c r="G15" s="86">
        <v>5.75</v>
      </c>
      <c r="H15" s="86">
        <v>0</v>
      </c>
      <c r="I15" s="86">
        <f t="shared" si="0"/>
        <v>5.75</v>
      </c>
      <c r="J15" s="100">
        <v>5.25</v>
      </c>
      <c r="K15" s="87"/>
      <c r="L15" s="87"/>
      <c r="M15" s="87">
        <v>0</v>
      </c>
      <c r="N15" s="100">
        <f t="shared" si="1"/>
        <v>5.25</v>
      </c>
      <c r="O15" s="100">
        <f t="shared" si="2"/>
        <v>-0.5</v>
      </c>
      <c r="P15" s="100">
        <v>0</v>
      </c>
      <c r="Q15" s="100">
        <f t="shared" si="3"/>
        <v>-0.5</v>
      </c>
    </row>
    <row r="16" spans="1:17" ht="19.5" customHeight="1">
      <c r="A16" s="1"/>
      <c r="B16" s="1"/>
      <c r="C16" s="99"/>
      <c r="D16" s="341" t="s">
        <v>136</v>
      </c>
      <c r="E16" s="342"/>
      <c r="F16" s="343"/>
      <c r="G16" s="86">
        <v>34.5</v>
      </c>
      <c r="H16" s="86">
        <v>0</v>
      </c>
      <c r="I16" s="86">
        <f t="shared" si="0"/>
        <v>34.5</v>
      </c>
      <c r="J16" s="100">
        <v>31</v>
      </c>
      <c r="K16" s="87"/>
      <c r="L16" s="87"/>
      <c r="M16" s="87">
        <v>0</v>
      </c>
      <c r="N16" s="100">
        <f t="shared" si="1"/>
        <v>31</v>
      </c>
      <c r="O16" s="100">
        <f t="shared" si="2"/>
        <v>-3.5</v>
      </c>
      <c r="P16" s="100">
        <v>0</v>
      </c>
      <c r="Q16" s="100">
        <f t="shared" si="3"/>
        <v>-3.5</v>
      </c>
    </row>
    <row r="17" spans="1:17" ht="19.5" customHeight="1">
      <c r="A17" s="1"/>
      <c r="B17" s="1"/>
      <c r="C17" s="99"/>
      <c r="D17" s="341" t="s">
        <v>137</v>
      </c>
      <c r="E17" s="342"/>
      <c r="F17" s="343"/>
      <c r="G17" s="86">
        <v>30</v>
      </c>
      <c r="H17" s="86">
        <v>0</v>
      </c>
      <c r="I17" s="86">
        <f t="shared" si="0"/>
        <v>30</v>
      </c>
      <c r="J17" s="100">
        <v>25.25</v>
      </c>
      <c r="K17" s="87"/>
      <c r="L17" s="87"/>
      <c r="M17" s="87">
        <v>0</v>
      </c>
      <c r="N17" s="100">
        <f t="shared" si="1"/>
        <v>25.25</v>
      </c>
      <c r="O17" s="100">
        <f t="shared" si="2"/>
        <v>-4.75</v>
      </c>
      <c r="P17" s="100">
        <v>0</v>
      </c>
      <c r="Q17" s="100">
        <f t="shared" si="3"/>
        <v>-4.75</v>
      </c>
    </row>
    <row r="18" spans="1:17" ht="19.5" customHeight="1">
      <c r="A18" s="1"/>
      <c r="B18" s="1"/>
      <c r="C18" s="21" t="s">
        <v>52</v>
      </c>
      <c r="D18" s="344" t="s">
        <v>51</v>
      </c>
      <c r="E18" s="345"/>
      <c r="F18" s="345"/>
      <c r="G18" s="346"/>
      <c r="H18" s="346"/>
      <c r="I18" s="346"/>
      <c r="J18" s="346"/>
      <c r="K18" s="346"/>
      <c r="L18" s="346"/>
      <c r="M18" s="346"/>
      <c r="N18" s="346"/>
      <c r="O18" s="346"/>
      <c r="P18" s="346"/>
      <c r="Q18" s="347"/>
    </row>
    <row r="19" spans="1:17" ht="33.75" customHeight="1">
      <c r="A19" s="1"/>
      <c r="B19" s="1"/>
      <c r="C19" s="89" t="s">
        <v>49</v>
      </c>
      <c r="D19" s="296" t="s">
        <v>131</v>
      </c>
      <c r="E19" s="297"/>
      <c r="F19" s="298"/>
      <c r="G19" s="90">
        <v>5780</v>
      </c>
      <c r="H19" s="90">
        <v>0</v>
      </c>
      <c r="I19" s="90">
        <v>5750</v>
      </c>
      <c r="J19" s="90">
        <v>5844</v>
      </c>
      <c r="K19" s="90"/>
      <c r="L19" s="90"/>
      <c r="M19" s="87">
        <v>0</v>
      </c>
      <c r="N19" s="90">
        <f>J19</f>
        <v>5844</v>
      </c>
      <c r="O19" s="87">
        <f>J19-G19</f>
        <v>64</v>
      </c>
      <c r="P19" s="87">
        <v>0</v>
      </c>
      <c r="Q19" s="87">
        <f>O19</f>
        <v>64</v>
      </c>
    </row>
    <row r="20" spans="1:17" ht="31.5" customHeight="1">
      <c r="A20" s="1"/>
      <c r="B20" s="1"/>
      <c r="C20" s="99"/>
      <c r="D20" s="335" t="s">
        <v>138</v>
      </c>
      <c r="E20" s="336"/>
      <c r="F20" s="337"/>
      <c r="G20" s="86">
        <v>5331</v>
      </c>
      <c r="H20" s="86"/>
      <c r="I20" s="86">
        <f>G20</f>
        <v>5331</v>
      </c>
      <c r="J20" s="87">
        <v>5703</v>
      </c>
      <c r="K20" s="87"/>
      <c r="L20" s="87"/>
      <c r="M20" s="87"/>
      <c r="N20" s="87">
        <f>J20</f>
        <v>5703</v>
      </c>
      <c r="O20" s="87">
        <f>J20-G20</f>
        <v>372</v>
      </c>
      <c r="P20" s="87"/>
      <c r="Q20" s="87">
        <f>O20</f>
        <v>372</v>
      </c>
    </row>
    <row r="21" spans="1:17" ht="15.75" customHeight="1">
      <c r="A21" s="1"/>
      <c r="B21" s="1"/>
      <c r="C21" s="99"/>
      <c r="D21" s="338" t="s">
        <v>139</v>
      </c>
      <c r="E21" s="339"/>
      <c r="F21" s="340"/>
      <c r="G21" s="86">
        <v>1065</v>
      </c>
      <c r="H21" s="86"/>
      <c r="I21" s="86">
        <f>G21</f>
        <v>1065</v>
      </c>
      <c r="J21" s="87">
        <v>1050</v>
      </c>
      <c r="K21" s="87"/>
      <c r="L21" s="87"/>
      <c r="M21" s="87"/>
      <c r="N21" s="87">
        <f>J21</f>
        <v>1050</v>
      </c>
      <c r="O21" s="87">
        <f>J21-G21</f>
        <v>-15</v>
      </c>
      <c r="P21" s="87"/>
      <c r="Q21" s="87">
        <f>O21</f>
        <v>-15</v>
      </c>
    </row>
    <row r="22" spans="1:17" ht="18.75" customHeight="1">
      <c r="A22" s="1"/>
      <c r="B22" s="1"/>
      <c r="C22" s="22" t="s">
        <v>49</v>
      </c>
      <c r="D22" s="332" t="s">
        <v>140</v>
      </c>
      <c r="E22" s="333"/>
      <c r="F22" s="334"/>
      <c r="G22" s="86">
        <v>4266</v>
      </c>
      <c r="H22" s="86"/>
      <c r="I22" s="86">
        <f>G22</f>
        <v>4266</v>
      </c>
      <c r="J22" s="87">
        <v>4653</v>
      </c>
      <c r="K22" s="87"/>
      <c r="L22" s="87"/>
      <c r="M22" s="87"/>
      <c r="N22" s="87">
        <v>4653</v>
      </c>
      <c r="O22" s="87">
        <f>J22-G22</f>
        <v>387</v>
      </c>
      <c r="P22" s="87"/>
      <c r="Q22" s="87">
        <f>O22</f>
        <v>387</v>
      </c>
    </row>
    <row r="23" spans="1:17" ht="60.75" customHeight="1">
      <c r="A23" s="1"/>
      <c r="B23" s="1"/>
      <c r="C23" s="326" t="s">
        <v>265</v>
      </c>
      <c r="D23" s="327"/>
      <c r="E23" s="327"/>
      <c r="F23" s="327"/>
      <c r="G23" s="327"/>
      <c r="H23" s="327"/>
      <c r="I23" s="327"/>
      <c r="J23" s="327"/>
      <c r="K23" s="327"/>
      <c r="L23" s="327"/>
      <c r="M23" s="327"/>
      <c r="N23" s="327"/>
      <c r="O23" s="327"/>
      <c r="P23" s="327"/>
      <c r="Q23" s="328"/>
    </row>
    <row r="24" spans="1:17" ht="14.25" customHeight="1">
      <c r="A24" s="1"/>
      <c r="B24" s="1"/>
      <c r="C24" s="66">
        <v>3</v>
      </c>
      <c r="D24" s="292" t="s">
        <v>50</v>
      </c>
      <c r="E24" s="293"/>
      <c r="F24" s="293"/>
      <c r="G24" s="293"/>
      <c r="H24" s="293"/>
      <c r="I24" s="293"/>
      <c r="J24" s="293"/>
      <c r="K24" s="293"/>
      <c r="L24" s="293"/>
      <c r="M24" s="293"/>
      <c r="N24" s="293"/>
      <c r="O24" s="293"/>
      <c r="P24" s="293"/>
      <c r="Q24" s="293"/>
    </row>
    <row r="25" spans="1:17" ht="27" customHeight="1">
      <c r="A25" s="1"/>
      <c r="B25" s="1"/>
      <c r="C25" s="5"/>
      <c r="D25" s="294" t="s">
        <v>141</v>
      </c>
      <c r="E25" s="295"/>
      <c r="F25" s="295"/>
      <c r="G25" s="92">
        <v>12</v>
      </c>
      <c r="H25" s="92">
        <v>0</v>
      </c>
      <c r="I25" s="92">
        <v>12</v>
      </c>
      <c r="J25" s="92">
        <v>12</v>
      </c>
      <c r="K25" s="93"/>
      <c r="L25" s="93"/>
      <c r="M25" s="93">
        <v>0</v>
      </c>
      <c r="N25" s="94">
        <f>J25</f>
        <v>12</v>
      </c>
      <c r="O25" s="95">
        <f>J25-G25</f>
        <v>0</v>
      </c>
      <c r="P25" s="95">
        <v>0</v>
      </c>
      <c r="Q25" s="95">
        <f>O25</f>
        <v>0</v>
      </c>
    </row>
    <row r="26" spans="1:17" ht="27.75" customHeight="1">
      <c r="A26" s="1"/>
      <c r="B26" s="1"/>
      <c r="C26" s="91"/>
      <c r="D26" s="299" t="s">
        <v>142</v>
      </c>
      <c r="E26" s="299"/>
      <c r="F26" s="299"/>
      <c r="G26" s="96">
        <v>3058.6</v>
      </c>
      <c r="H26" s="97">
        <v>44.8</v>
      </c>
      <c r="I26" s="92">
        <v>3103.4</v>
      </c>
      <c r="J26" s="96">
        <v>2837.61</v>
      </c>
      <c r="K26" s="97"/>
      <c r="L26" s="97"/>
      <c r="M26" s="97">
        <v>38.72</v>
      </c>
      <c r="N26" s="94">
        <v>2876.33</v>
      </c>
      <c r="O26" s="95">
        <f>J26-G26</f>
        <v>-220.98999999999978</v>
      </c>
      <c r="P26" s="95">
        <v>-6.08</v>
      </c>
      <c r="Q26" s="95">
        <v>-227.07</v>
      </c>
    </row>
    <row r="27" spans="1:17" ht="31.5" customHeight="1">
      <c r="A27" s="1"/>
      <c r="B27" s="1"/>
      <c r="C27" s="318" t="s">
        <v>264</v>
      </c>
      <c r="D27" s="319"/>
      <c r="E27" s="319"/>
      <c r="F27" s="319"/>
      <c r="G27" s="319"/>
      <c r="H27" s="319"/>
      <c r="I27" s="319"/>
      <c r="J27" s="319"/>
      <c r="K27" s="319"/>
      <c r="L27" s="319"/>
      <c r="M27" s="319"/>
      <c r="N27" s="319"/>
      <c r="O27" s="319"/>
      <c r="P27" s="319"/>
      <c r="Q27" s="320"/>
    </row>
    <row r="28" spans="1:17" ht="17.25" customHeight="1">
      <c r="A28" s="1"/>
      <c r="B28" s="1"/>
      <c r="C28" s="67">
        <v>4</v>
      </c>
      <c r="D28" s="300" t="s">
        <v>122</v>
      </c>
      <c r="E28" s="301"/>
      <c r="F28" s="301"/>
      <c r="G28" s="301"/>
      <c r="H28" s="301"/>
      <c r="I28" s="301"/>
      <c r="J28" s="301"/>
      <c r="K28" s="301"/>
      <c r="L28" s="301"/>
      <c r="M28" s="301"/>
      <c r="N28" s="301"/>
      <c r="O28" s="301"/>
      <c r="P28" s="301"/>
      <c r="Q28" s="301"/>
    </row>
    <row r="29" spans="1:17" ht="40.5" customHeight="1">
      <c r="A29" s="1"/>
      <c r="B29" s="1"/>
      <c r="C29" s="104"/>
      <c r="D29" s="280" t="s">
        <v>143</v>
      </c>
      <c r="E29" s="280"/>
      <c r="F29" s="280"/>
      <c r="G29" s="105">
        <v>92.2</v>
      </c>
      <c r="H29" s="106">
        <v>0</v>
      </c>
      <c r="I29" s="107">
        <f>SUM(G29:H29)</f>
        <v>92.2</v>
      </c>
      <c r="J29" s="105">
        <v>97.6</v>
      </c>
      <c r="K29" s="108"/>
      <c r="L29" s="108"/>
      <c r="M29" s="108">
        <v>0</v>
      </c>
      <c r="N29" s="109">
        <f>SUM(J29:M29)</f>
        <v>97.6</v>
      </c>
      <c r="O29" s="110">
        <f>SUM(J29-G29)</f>
        <v>5.3999999999999915</v>
      </c>
      <c r="P29" s="110">
        <f>SUM(M29-H29)</f>
        <v>0</v>
      </c>
      <c r="Q29" s="110">
        <f>SUM(O29:P29)</f>
        <v>5.3999999999999915</v>
      </c>
    </row>
    <row r="30" spans="4:5" s="53" customFormat="1" ht="18" customHeight="1">
      <c r="D30" s="54" t="s">
        <v>64</v>
      </c>
      <c r="E30" s="53" t="s">
        <v>241</v>
      </c>
    </row>
    <row r="31" spans="4:5" ht="12.75">
      <c r="D31" s="35"/>
      <c r="E31" s="11"/>
    </row>
    <row r="32" spans="3:17" ht="16.5" customHeight="1">
      <c r="C32" s="302" t="s">
        <v>144</v>
      </c>
      <c r="D32" s="303"/>
      <c r="E32" s="303"/>
      <c r="F32" s="303"/>
      <c r="G32" s="303"/>
      <c r="H32" s="303"/>
      <c r="I32" s="303"/>
      <c r="J32" s="303"/>
      <c r="K32" s="303"/>
      <c r="L32" s="303"/>
      <c r="M32" s="303"/>
      <c r="N32" s="303"/>
      <c r="O32" s="303"/>
      <c r="P32" s="303"/>
      <c r="Q32" s="303"/>
    </row>
    <row r="33" spans="1:17" ht="12.75">
      <c r="A33" s="1"/>
      <c r="B33" s="1"/>
      <c r="C33" s="304" t="s">
        <v>145</v>
      </c>
      <c r="D33" s="305"/>
      <c r="E33" s="305"/>
      <c r="F33" s="305"/>
      <c r="G33" s="305"/>
      <c r="H33" s="305"/>
      <c r="I33" s="305"/>
      <c r="J33" s="305"/>
      <c r="K33" s="305"/>
      <c r="L33" s="305"/>
      <c r="M33" s="305"/>
      <c r="N33" s="305"/>
      <c r="O33" s="305"/>
      <c r="P33" s="305"/>
      <c r="Q33" s="306"/>
    </row>
    <row r="34" spans="1:17" ht="16.5" customHeight="1">
      <c r="A34" s="1"/>
      <c r="B34" s="1"/>
      <c r="C34" s="111" t="s">
        <v>54</v>
      </c>
      <c r="D34" s="285" t="s">
        <v>53</v>
      </c>
      <c r="E34" s="285"/>
      <c r="F34" s="285"/>
      <c r="G34" s="112"/>
      <c r="H34" s="112"/>
      <c r="I34" s="113" t="s">
        <v>49</v>
      </c>
      <c r="J34" s="114"/>
      <c r="K34" s="114"/>
      <c r="L34" s="114"/>
      <c r="M34" s="114"/>
      <c r="N34" s="114"/>
      <c r="O34" s="115"/>
      <c r="P34" s="115"/>
      <c r="Q34" s="115"/>
    </row>
    <row r="35" spans="1:17" ht="39" customHeight="1">
      <c r="A35" s="1"/>
      <c r="B35" s="1"/>
      <c r="C35" s="127" t="s">
        <v>29</v>
      </c>
      <c r="D35" s="281" t="s">
        <v>266</v>
      </c>
      <c r="E35" s="282"/>
      <c r="F35" s="283"/>
      <c r="G35" s="112"/>
      <c r="H35" s="112">
        <v>1481</v>
      </c>
      <c r="I35" s="113">
        <v>1481</v>
      </c>
      <c r="J35" s="114"/>
      <c r="K35" s="114"/>
      <c r="L35" s="114"/>
      <c r="M35" s="114">
        <v>1481</v>
      </c>
      <c r="N35" s="114">
        <v>1481</v>
      </c>
      <c r="O35" s="204"/>
      <c r="P35" s="204">
        <f>N35-I35</f>
        <v>0</v>
      </c>
      <c r="Q35" s="204">
        <f>O35-J35</f>
        <v>0</v>
      </c>
    </row>
    <row r="36" spans="1:17" ht="21.75" customHeight="1">
      <c r="A36" s="1"/>
      <c r="B36" s="1"/>
      <c r="C36" s="203" t="s">
        <v>30</v>
      </c>
      <c r="D36" s="284" t="s">
        <v>267</v>
      </c>
      <c r="E36" s="284"/>
      <c r="F36" s="284"/>
      <c r="G36" s="112"/>
      <c r="H36" s="112">
        <v>1</v>
      </c>
      <c r="I36" s="113">
        <v>1</v>
      </c>
      <c r="J36" s="114"/>
      <c r="K36" s="114"/>
      <c r="L36" s="114"/>
      <c r="M36" s="114">
        <v>1</v>
      </c>
      <c r="N36" s="114">
        <v>1</v>
      </c>
      <c r="O36" s="204"/>
      <c r="P36" s="204">
        <f aca="true" t="shared" si="4" ref="P36:Q38">N36-I36</f>
        <v>0</v>
      </c>
      <c r="Q36" s="204">
        <f t="shared" si="4"/>
        <v>0</v>
      </c>
    </row>
    <row r="37" spans="1:17" ht="26.25" customHeight="1">
      <c r="A37" s="1"/>
      <c r="B37" s="1"/>
      <c r="C37" s="203" t="s">
        <v>147</v>
      </c>
      <c r="D37" s="286" t="s">
        <v>268</v>
      </c>
      <c r="E37" s="287"/>
      <c r="F37" s="288"/>
      <c r="G37" s="112"/>
      <c r="H37" s="112">
        <v>1</v>
      </c>
      <c r="I37" s="113">
        <v>1</v>
      </c>
      <c r="J37" s="114"/>
      <c r="K37" s="114"/>
      <c r="L37" s="114"/>
      <c r="M37" s="114">
        <v>1</v>
      </c>
      <c r="N37" s="114">
        <v>1</v>
      </c>
      <c r="O37" s="204"/>
      <c r="P37" s="204">
        <f t="shared" si="4"/>
        <v>0</v>
      </c>
      <c r="Q37" s="204">
        <f t="shared" si="4"/>
        <v>0</v>
      </c>
    </row>
    <row r="38" spans="1:17" ht="28.5" customHeight="1">
      <c r="A38" s="1"/>
      <c r="B38" s="1"/>
      <c r="C38" s="203" t="s">
        <v>148</v>
      </c>
      <c r="D38" s="284" t="s">
        <v>269</v>
      </c>
      <c r="E38" s="284"/>
      <c r="F38" s="284"/>
      <c r="G38" s="112"/>
      <c r="H38" s="112">
        <v>850</v>
      </c>
      <c r="I38" s="113">
        <v>850</v>
      </c>
      <c r="J38" s="114"/>
      <c r="K38" s="114"/>
      <c r="L38" s="114"/>
      <c r="M38" s="114">
        <v>850</v>
      </c>
      <c r="N38" s="114">
        <v>850</v>
      </c>
      <c r="O38" s="204"/>
      <c r="P38" s="204">
        <f t="shared" si="4"/>
        <v>0</v>
      </c>
      <c r="Q38" s="204">
        <f t="shared" si="4"/>
        <v>0</v>
      </c>
    </row>
    <row r="39" spans="1:24" ht="16.5" customHeight="1">
      <c r="A39" s="1"/>
      <c r="B39" s="1"/>
      <c r="C39" s="111"/>
      <c r="D39" s="285"/>
      <c r="E39" s="285"/>
      <c r="F39" s="285"/>
      <c r="G39" s="112"/>
      <c r="H39" s="112"/>
      <c r="I39" s="113"/>
      <c r="J39" s="114"/>
      <c r="K39" s="114"/>
      <c r="L39" s="114"/>
      <c r="M39" s="114"/>
      <c r="N39" s="114"/>
      <c r="O39" s="115"/>
      <c r="P39" s="115"/>
      <c r="Q39" s="115"/>
      <c r="W39" s="127" t="s">
        <v>30</v>
      </c>
      <c r="X39" s="201"/>
    </row>
    <row r="40" spans="1:24" ht="21" customHeight="1">
      <c r="A40" s="1"/>
      <c r="B40" s="1"/>
      <c r="C40" s="111" t="s">
        <v>149</v>
      </c>
      <c r="D40" s="284" t="s">
        <v>270</v>
      </c>
      <c r="E40" s="284"/>
      <c r="F40" s="284"/>
      <c r="G40" s="116"/>
      <c r="H40" s="124">
        <v>18</v>
      </c>
      <c r="I40" s="122">
        <f aca="true" t="shared" si="5" ref="I40:I48">H40</f>
        <v>18</v>
      </c>
      <c r="J40" s="125"/>
      <c r="K40" s="125"/>
      <c r="L40" s="125"/>
      <c r="M40" s="125">
        <v>18</v>
      </c>
      <c r="N40" s="125">
        <f>M40</f>
        <v>18</v>
      </c>
      <c r="O40" s="126"/>
      <c r="P40" s="126">
        <f>M40-H40</f>
        <v>0</v>
      </c>
      <c r="Q40" s="126">
        <f>N40-I40</f>
        <v>0</v>
      </c>
      <c r="W40" s="202" t="s">
        <v>147</v>
      </c>
      <c r="X40" s="201"/>
    </row>
    <row r="41" spans="1:24" ht="30.75" customHeight="1">
      <c r="A41" s="1"/>
      <c r="B41" s="1"/>
      <c r="C41" s="111" t="s">
        <v>150</v>
      </c>
      <c r="D41" s="291" t="s">
        <v>271</v>
      </c>
      <c r="E41" s="291"/>
      <c r="F41" s="291"/>
      <c r="G41" s="116"/>
      <c r="H41" s="124">
        <v>52</v>
      </c>
      <c r="I41" s="122">
        <f t="shared" si="5"/>
        <v>52</v>
      </c>
      <c r="J41" s="125"/>
      <c r="K41" s="125"/>
      <c r="L41" s="125"/>
      <c r="M41" s="125">
        <v>52</v>
      </c>
      <c r="N41" s="125">
        <f aca="true" t="shared" si="6" ref="N41:N48">M41</f>
        <v>52</v>
      </c>
      <c r="O41" s="126"/>
      <c r="P41" s="126">
        <f aca="true" t="shared" si="7" ref="P41:Q48">M41-H41</f>
        <v>0</v>
      </c>
      <c r="Q41" s="126">
        <f t="shared" si="7"/>
        <v>0</v>
      </c>
      <c r="W41" s="127" t="s">
        <v>148</v>
      </c>
      <c r="X41" s="201"/>
    </row>
    <row r="42" spans="1:17" ht="37.5" customHeight="1">
      <c r="A42" s="1"/>
      <c r="B42" s="1"/>
      <c r="C42" s="111" t="s">
        <v>151</v>
      </c>
      <c r="D42" s="291" t="s">
        <v>272</v>
      </c>
      <c r="E42" s="291"/>
      <c r="F42" s="291"/>
      <c r="G42" s="116"/>
      <c r="H42" s="118">
        <v>1</v>
      </c>
      <c r="I42" s="119">
        <v>1</v>
      </c>
      <c r="J42" s="120"/>
      <c r="K42" s="120"/>
      <c r="L42" s="120"/>
      <c r="M42" s="120">
        <v>2</v>
      </c>
      <c r="N42" s="120">
        <v>2</v>
      </c>
      <c r="O42" s="115"/>
      <c r="P42" s="117">
        <f aca="true" t="shared" si="8" ref="P42:Q45">M42-H42</f>
        <v>1</v>
      </c>
      <c r="Q42" s="117">
        <f t="shared" si="8"/>
        <v>1</v>
      </c>
    </row>
    <row r="43" spans="1:17" ht="42" customHeight="1">
      <c r="A43" s="1"/>
      <c r="B43" s="1"/>
      <c r="C43" s="111" t="s">
        <v>152</v>
      </c>
      <c r="D43" s="291" t="s">
        <v>273</v>
      </c>
      <c r="E43" s="291"/>
      <c r="F43" s="291"/>
      <c r="G43" s="116"/>
      <c r="H43" s="118">
        <v>4</v>
      </c>
      <c r="I43" s="119">
        <v>4</v>
      </c>
      <c r="J43" s="120"/>
      <c r="K43" s="120"/>
      <c r="L43" s="120"/>
      <c r="M43" s="120">
        <v>4</v>
      </c>
      <c r="N43" s="120">
        <v>4</v>
      </c>
      <c r="O43" s="115"/>
      <c r="P43" s="117">
        <f t="shared" si="8"/>
        <v>0</v>
      </c>
      <c r="Q43" s="117">
        <f t="shared" si="8"/>
        <v>0</v>
      </c>
    </row>
    <row r="44" spans="3:17" ht="39.75" customHeight="1">
      <c r="C44" s="111" t="s">
        <v>153</v>
      </c>
      <c r="D44" s="291" t="s">
        <v>274</v>
      </c>
      <c r="E44" s="291"/>
      <c r="F44" s="291"/>
      <c r="G44" s="116"/>
      <c r="H44" s="118">
        <v>1</v>
      </c>
      <c r="I44" s="119">
        <v>1</v>
      </c>
      <c r="J44" s="120"/>
      <c r="K44" s="120"/>
      <c r="L44" s="120"/>
      <c r="M44" s="120">
        <v>2</v>
      </c>
      <c r="N44" s="120">
        <v>2</v>
      </c>
      <c r="O44" s="115"/>
      <c r="P44" s="117">
        <f t="shared" si="8"/>
        <v>1</v>
      </c>
      <c r="Q44" s="117">
        <f t="shared" si="8"/>
        <v>1</v>
      </c>
    </row>
    <row r="45" spans="3:17" ht="41.25" customHeight="1">
      <c r="C45" s="111" t="s">
        <v>154</v>
      </c>
      <c r="D45" s="289" t="s">
        <v>275</v>
      </c>
      <c r="E45" s="290"/>
      <c r="F45" s="290"/>
      <c r="G45" s="116"/>
      <c r="H45" s="116">
        <v>4</v>
      </c>
      <c r="I45" s="116">
        <v>4</v>
      </c>
      <c r="J45" s="116"/>
      <c r="K45" s="116"/>
      <c r="L45" s="116"/>
      <c r="M45" s="116">
        <v>4</v>
      </c>
      <c r="N45" s="116">
        <v>4</v>
      </c>
      <c r="O45" s="116"/>
      <c r="P45" s="116">
        <f t="shared" si="8"/>
        <v>0</v>
      </c>
      <c r="Q45" s="116">
        <f t="shared" si="8"/>
        <v>0</v>
      </c>
    </row>
    <row r="46" spans="3:17" ht="33.75" customHeight="1">
      <c r="C46" s="111" t="s">
        <v>155</v>
      </c>
      <c r="D46" s="281" t="s">
        <v>276</v>
      </c>
      <c r="E46" s="282"/>
      <c r="F46" s="283"/>
      <c r="G46" s="116"/>
      <c r="H46" s="118">
        <v>185</v>
      </c>
      <c r="I46" s="119">
        <f t="shared" si="5"/>
        <v>185</v>
      </c>
      <c r="J46" s="120">
        <v>0</v>
      </c>
      <c r="K46" s="120"/>
      <c r="L46" s="120"/>
      <c r="M46" s="120">
        <v>0</v>
      </c>
      <c r="N46" s="120">
        <f t="shared" si="6"/>
        <v>0</v>
      </c>
      <c r="O46" s="115"/>
      <c r="P46" s="117">
        <f t="shared" si="7"/>
        <v>-185</v>
      </c>
      <c r="Q46" s="117">
        <f t="shared" si="7"/>
        <v>-185</v>
      </c>
    </row>
    <row r="47" spans="3:17" ht="33" customHeight="1">
      <c r="C47" s="111" t="s">
        <v>180</v>
      </c>
      <c r="D47" s="281" t="s">
        <v>277</v>
      </c>
      <c r="E47" s="282"/>
      <c r="F47" s="283"/>
      <c r="G47" s="116"/>
      <c r="H47" s="118">
        <v>12</v>
      </c>
      <c r="I47" s="119">
        <f t="shared" si="5"/>
        <v>12</v>
      </c>
      <c r="J47" s="120"/>
      <c r="K47" s="120"/>
      <c r="L47" s="120"/>
      <c r="M47" s="120">
        <v>0</v>
      </c>
      <c r="N47" s="120">
        <f t="shared" si="6"/>
        <v>0</v>
      </c>
      <c r="O47" s="115"/>
      <c r="P47" s="117">
        <f t="shared" si="7"/>
        <v>-12</v>
      </c>
      <c r="Q47" s="117">
        <f t="shared" si="7"/>
        <v>-12</v>
      </c>
    </row>
    <row r="48" spans="3:17" ht="36.75" customHeight="1">
      <c r="C48" s="111" t="s">
        <v>181</v>
      </c>
      <c r="D48" s="281" t="s">
        <v>278</v>
      </c>
      <c r="E48" s="282"/>
      <c r="F48" s="283"/>
      <c r="G48" s="116"/>
      <c r="H48" s="118">
        <v>1</v>
      </c>
      <c r="I48" s="119">
        <f t="shared" si="5"/>
        <v>1</v>
      </c>
      <c r="J48" s="120"/>
      <c r="K48" s="120"/>
      <c r="L48" s="120"/>
      <c r="M48" s="120">
        <v>0</v>
      </c>
      <c r="N48" s="120">
        <f t="shared" si="6"/>
        <v>0</v>
      </c>
      <c r="O48" s="115"/>
      <c r="P48" s="117">
        <f t="shared" si="7"/>
        <v>-1</v>
      </c>
      <c r="Q48" s="117">
        <f t="shared" si="7"/>
        <v>-1</v>
      </c>
    </row>
    <row r="49" spans="3:17" ht="25.5" customHeight="1">
      <c r="C49" s="123" t="s">
        <v>182</v>
      </c>
      <c r="D49" s="281" t="s">
        <v>279</v>
      </c>
      <c r="E49" s="282"/>
      <c r="F49" s="283"/>
      <c r="G49" s="116"/>
      <c r="H49" s="118">
        <v>11</v>
      </c>
      <c r="I49" s="119">
        <v>11</v>
      </c>
      <c r="J49" s="120"/>
      <c r="K49" s="120"/>
      <c r="L49" s="120"/>
      <c r="M49" s="120">
        <v>0</v>
      </c>
      <c r="N49" s="120">
        <f>M49</f>
        <v>0</v>
      </c>
      <c r="O49" s="115"/>
      <c r="P49" s="117">
        <f>M49-H49</f>
        <v>-11</v>
      </c>
      <c r="Q49" s="117">
        <f>N49-I49</f>
        <v>-11</v>
      </c>
    </row>
    <row r="50" spans="3:17" ht="53.25" customHeight="1">
      <c r="C50" s="349" t="s">
        <v>280</v>
      </c>
      <c r="D50" s="350"/>
      <c r="E50" s="350"/>
      <c r="F50" s="350"/>
      <c r="G50" s="350"/>
      <c r="H50" s="350"/>
      <c r="I50" s="350"/>
      <c r="J50" s="350"/>
      <c r="K50" s="350"/>
      <c r="L50" s="350"/>
      <c r="M50" s="350"/>
      <c r="N50" s="350"/>
      <c r="O50" s="350"/>
      <c r="P50" s="350"/>
      <c r="Q50" s="351"/>
    </row>
    <row r="51" spans="3:17" ht="12.75">
      <c r="C51" s="111" t="s">
        <v>52</v>
      </c>
      <c r="D51" s="348" t="s">
        <v>51</v>
      </c>
      <c r="E51" s="348"/>
      <c r="F51" s="34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</row>
    <row r="52" spans="3:17" ht="15.75">
      <c r="C52" s="202" t="s">
        <v>43</v>
      </c>
      <c r="D52" s="275" t="s">
        <v>290</v>
      </c>
      <c r="E52" s="275"/>
      <c r="F52" s="275"/>
      <c r="G52" s="116"/>
      <c r="H52" s="116">
        <v>1</v>
      </c>
      <c r="I52" s="116">
        <v>1</v>
      </c>
      <c r="J52" s="116"/>
      <c r="K52" s="116"/>
      <c r="L52" s="116"/>
      <c r="M52" s="116">
        <v>1</v>
      </c>
      <c r="N52" s="116">
        <f>M52</f>
        <v>1</v>
      </c>
      <c r="O52" s="116"/>
      <c r="P52" s="116">
        <f>M52-H52</f>
        <v>0</v>
      </c>
      <c r="Q52" s="116">
        <f>P52</f>
        <v>0</v>
      </c>
    </row>
    <row r="53" spans="3:17" ht="23.25" customHeight="1">
      <c r="C53" s="202" t="s">
        <v>42</v>
      </c>
      <c r="D53" s="275" t="s">
        <v>283</v>
      </c>
      <c r="E53" s="275"/>
      <c r="F53" s="275"/>
      <c r="G53" s="116"/>
      <c r="H53" s="116">
        <v>1</v>
      </c>
      <c r="I53" s="116">
        <v>1</v>
      </c>
      <c r="J53" s="116"/>
      <c r="K53" s="116"/>
      <c r="L53" s="116"/>
      <c r="M53" s="116">
        <v>1</v>
      </c>
      <c r="N53" s="116">
        <f aca="true" t="shared" si="9" ref="N53:N61">M53</f>
        <v>1</v>
      </c>
      <c r="O53" s="116"/>
      <c r="P53" s="116">
        <f aca="true" t="shared" si="10" ref="P53:P61">M53-H53</f>
        <v>0</v>
      </c>
      <c r="Q53" s="116">
        <f aca="true" t="shared" si="11" ref="Q53:Q61">P53</f>
        <v>0</v>
      </c>
    </row>
    <row r="54" spans="3:24" ht="15.75">
      <c r="C54" s="202" t="s">
        <v>41</v>
      </c>
      <c r="D54" s="275" t="s">
        <v>289</v>
      </c>
      <c r="E54" s="275"/>
      <c r="F54" s="275"/>
      <c r="G54" s="116"/>
      <c r="H54" s="116">
        <v>850</v>
      </c>
      <c r="I54" s="116">
        <v>850</v>
      </c>
      <c r="J54" s="116"/>
      <c r="K54" s="116"/>
      <c r="L54" s="116"/>
      <c r="M54" s="116">
        <v>100</v>
      </c>
      <c r="N54" s="116">
        <f t="shared" si="9"/>
        <v>100</v>
      </c>
      <c r="O54" s="116"/>
      <c r="P54" s="116">
        <f t="shared" si="10"/>
        <v>-750</v>
      </c>
      <c r="Q54" s="116">
        <f t="shared" si="11"/>
        <v>-750</v>
      </c>
      <c r="T54" s="38"/>
      <c r="U54" s="38"/>
      <c r="V54" s="38"/>
      <c r="W54" s="38"/>
      <c r="X54" s="38"/>
    </row>
    <row r="55" spans="3:24" ht="37.5" customHeight="1">
      <c r="C55" s="202" t="s">
        <v>40</v>
      </c>
      <c r="D55" s="276" t="s">
        <v>288</v>
      </c>
      <c r="E55" s="276"/>
      <c r="F55" s="276"/>
      <c r="G55" s="116"/>
      <c r="H55" s="116">
        <v>1</v>
      </c>
      <c r="I55" s="116">
        <v>1</v>
      </c>
      <c r="J55" s="116"/>
      <c r="K55" s="116"/>
      <c r="L55" s="116"/>
      <c r="M55" s="116">
        <v>2</v>
      </c>
      <c r="N55" s="116">
        <f t="shared" si="9"/>
        <v>2</v>
      </c>
      <c r="O55" s="116"/>
      <c r="P55" s="116">
        <f t="shared" si="10"/>
        <v>1</v>
      </c>
      <c r="Q55" s="116">
        <f t="shared" si="11"/>
        <v>1</v>
      </c>
      <c r="T55" s="38"/>
      <c r="U55" s="206"/>
      <c r="V55" s="38"/>
      <c r="W55" s="38"/>
      <c r="X55" s="38"/>
    </row>
    <row r="56" spans="3:24" ht="37.5" customHeight="1">
      <c r="C56" s="202" t="s">
        <v>156</v>
      </c>
      <c r="D56" s="276" t="s">
        <v>287</v>
      </c>
      <c r="E56" s="276"/>
      <c r="F56" s="276"/>
      <c r="G56" s="116"/>
      <c r="H56" s="116">
        <v>4</v>
      </c>
      <c r="I56" s="116">
        <v>4</v>
      </c>
      <c r="J56" s="116"/>
      <c r="K56" s="116"/>
      <c r="L56" s="116"/>
      <c r="M56" s="116">
        <v>4</v>
      </c>
      <c r="N56" s="116">
        <f t="shared" si="9"/>
        <v>4</v>
      </c>
      <c r="O56" s="116"/>
      <c r="P56" s="116">
        <f t="shared" si="10"/>
        <v>0</v>
      </c>
      <c r="Q56" s="116">
        <f t="shared" si="11"/>
        <v>0</v>
      </c>
      <c r="T56" s="38"/>
      <c r="U56" s="206"/>
      <c r="V56" s="38"/>
      <c r="W56" s="38"/>
      <c r="X56" s="38"/>
    </row>
    <row r="57" spans="3:24" ht="27" customHeight="1">
      <c r="C57" s="202" t="s">
        <v>208</v>
      </c>
      <c r="D57" s="276" t="s">
        <v>286</v>
      </c>
      <c r="E57" s="276"/>
      <c r="F57" s="276"/>
      <c r="G57" s="116"/>
      <c r="H57" s="116">
        <v>1</v>
      </c>
      <c r="I57" s="116">
        <v>1</v>
      </c>
      <c r="J57" s="116"/>
      <c r="K57" s="116"/>
      <c r="L57" s="116"/>
      <c r="M57" s="116">
        <v>2</v>
      </c>
      <c r="N57" s="116">
        <f t="shared" si="9"/>
        <v>2</v>
      </c>
      <c r="O57" s="116"/>
      <c r="P57" s="116">
        <f t="shared" si="10"/>
        <v>1</v>
      </c>
      <c r="Q57" s="116">
        <f t="shared" si="11"/>
        <v>1</v>
      </c>
      <c r="T57" s="38"/>
      <c r="U57" s="207"/>
      <c r="V57" s="38"/>
      <c r="W57" s="38"/>
      <c r="X57" s="38"/>
    </row>
    <row r="58" spans="3:24" ht="29.25" customHeight="1">
      <c r="C58" s="202" t="s">
        <v>209</v>
      </c>
      <c r="D58" s="272" t="s">
        <v>281</v>
      </c>
      <c r="E58" s="273"/>
      <c r="F58" s="274"/>
      <c r="G58" s="116"/>
      <c r="H58" s="116">
        <v>4</v>
      </c>
      <c r="I58" s="116">
        <f>H58</f>
        <v>4</v>
      </c>
      <c r="J58" s="116"/>
      <c r="K58" s="116"/>
      <c r="L58" s="116"/>
      <c r="M58" s="116">
        <v>4</v>
      </c>
      <c r="N58" s="116">
        <f t="shared" si="9"/>
        <v>4</v>
      </c>
      <c r="O58" s="116"/>
      <c r="P58" s="116">
        <f t="shared" si="10"/>
        <v>0</v>
      </c>
      <c r="Q58" s="116">
        <f t="shared" si="11"/>
        <v>0</v>
      </c>
      <c r="T58" s="38"/>
      <c r="U58" s="207"/>
      <c r="V58" s="38"/>
      <c r="W58" s="38"/>
      <c r="X58" s="38"/>
    </row>
    <row r="59" spans="3:24" ht="30.75" customHeight="1">
      <c r="C59" s="205" t="s">
        <v>210</v>
      </c>
      <c r="D59" s="352" t="s">
        <v>282</v>
      </c>
      <c r="E59" s="352"/>
      <c r="F59" s="352"/>
      <c r="G59" s="116"/>
      <c r="H59" s="116">
        <v>12</v>
      </c>
      <c r="I59" s="116">
        <f>H59</f>
        <v>12</v>
      </c>
      <c r="J59" s="116"/>
      <c r="K59" s="116"/>
      <c r="L59" s="116"/>
      <c r="M59" s="116">
        <v>0</v>
      </c>
      <c r="N59" s="116">
        <f t="shared" si="9"/>
        <v>0</v>
      </c>
      <c r="O59" s="116"/>
      <c r="P59" s="116">
        <f t="shared" si="10"/>
        <v>-12</v>
      </c>
      <c r="Q59" s="116">
        <f t="shared" si="11"/>
        <v>-12</v>
      </c>
      <c r="T59" s="38"/>
      <c r="U59" s="207"/>
      <c r="V59" s="38"/>
      <c r="W59" s="38"/>
      <c r="X59" s="38"/>
    </row>
    <row r="60" spans="3:24" ht="36" customHeight="1">
      <c r="C60" s="205" t="s">
        <v>211</v>
      </c>
      <c r="D60" s="352" t="s">
        <v>283</v>
      </c>
      <c r="E60" s="352"/>
      <c r="F60" s="352"/>
      <c r="G60" s="116"/>
      <c r="H60" s="116">
        <v>1</v>
      </c>
      <c r="I60" s="116">
        <f>H60</f>
        <v>1</v>
      </c>
      <c r="J60" s="116"/>
      <c r="K60" s="116"/>
      <c r="L60" s="116"/>
      <c r="M60" s="116">
        <v>1</v>
      </c>
      <c r="N60" s="116">
        <f t="shared" si="9"/>
        <v>1</v>
      </c>
      <c r="O60" s="116"/>
      <c r="P60" s="116">
        <f t="shared" si="10"/>
        <v>0</v>
      </c>
      <c r="Q60" s="116">
        <f t="shared" si="11"/>
        <v>0</v>
      </c>
      <c r="T60" s="38"/>
      <c r="U60" s="207"/>
      <c r="V60" s="38"/>
      <c r="W60" s="38"/>
      <c r="X60" s="38"/>
    </row>
    <row r="61" spans="3:24" ht="22.5" customHeight="1">
      <c r="C61" s="205" t="s">
        <v>212</v>
      </c>
      <c r="D61" s="352" t="s">
        <v>284</v>
      </c>
      <c r="E61" s="352"/>
      <c r="F61" s="352"/>
      <c r="G61" s="116"/>
      <c r="H61">
        <v>11</v>
      </c>
      <c r="I61" s="116">
        <f>H61</f>
        <v>11</v>
      </c>
      <c r="J61" s="116"/>
      <c r="K61" s="116"/>
      <c r="L61" s="116"/>
      <c r="M61" s="116">
        <v>0</v>
      </c>
      <c r="N61" s="116">
        <f t="shared" si="9"/>
        <v>0</v>
      </c>
      <c r="O61" s="116"/>
      <c r="P61" s="116">
        <f t="shared" si="10"/>
        <v>-11</v>
      </c>
      <c r="Q61" s="116">
        <f t="shared" si="11"/>
        <v>-11</v>
      </c>
      <c r="T61" s="38"/>
      <c r="U61" s="207"/>
      <c r="V61" s="38"/>
      <c r="W61" s="38"/>
      <c r="X61" s="38"/>
    </row>
    <row r="62" spans="3:30" ht="48" customHeight="1">
      <c r="C62" s="353" t="s">
        <v>285</v>
      </c>
      <c r="D62" s="354"/>
      <c r="E62" s="354"/>
      <c r="F62" s="354"/>
      <c r="G62" s="354"/>
      <c r="H62" s="354"/>
      <c r="I62" s="354"/>
      <c r="J62" s="354"/>
      <c r="K62" s="354"/>
      <c r="L62" s="354"/>
      <c r="M62" s="354"/>
      <c r="N62" s="354"/>
      <c r="O62" s="354"/>
      <c r="P62" s="354"/>
      <c r="Q62" s="354"/>
      <c r="T62" s="38"/>
      <c r="U62" s="207"/>
      <c r="V62" s="38"/>
      <c r="W62" s="38"/>
      <c r="X62" s="38"/>
      <c r="Y62" s="38"/>
      <c r="Z62" s="38"/>
      <c r="AA62" s="38"/>
      <c r="AB62" s="38"/>
      <c r="AC62" s="38"/>
      <c r="AD62" s="38"/>
    </row>
    <row r="63" spans="3:30" ht="12.75">
      <c r="C63" s="66">
        <v>3</v>
      </c>
      <c r="D63" s="276" t="s">
        <v>50</v>
      </c>
      <c r="E63" s="355"/>
      <c r="F63" s="355"/>
      <c r="G63" s="355"/>
      <c r="H63" s="355"/>
      <c r="I63" s="355"/>
      <c r="J63" s="355"/>
      <c r="K63" s="355"/>
      <c r="L63" s="355"/>
      <c r="M63" s="355"/>
      <c r="N63" s="355"/>
      <c r="O63" s="355"/>
      <c r="P63" s="355"/>
      <c r="Q63" s="355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</row>
    <row r="64" spans="3:30" ht="15.75">
      <c r="C64" s="127" t="s">
        <v>46</v>
      </c>
      <c r="D64" s="360" t="s">
        <v>292</v>
      </c>
      <c r="E64" s="360"/>
      <c r="F64" s="360"/>
      <c r="G64" s="116"/>
      <c r="H64" s="130">
        <v>1481</v>
      </c>
      <c r="I64" s="130">
        <f>H64</f>
        <v>1481</v>
      </c>
      <c r="J64" s="130"/>
      <c r="K64" s="131"/>
      <c r="L64" s="131"/>
      <c r="M64" s="130">
        <v>1481</v>
      </c>
      <c r="N64" s="130">
        <f>M64</f>
        <v>1481</v>
      </c>
      <c r="O64" s="132"/>
      <c r="P64" s="132">
        <f>M64-H64</f>
        <v>0</v>
      </c>
      <c r="Q64" s="132">
        <f>P64</f>
        <v>0</v>
      </c>
      <c r="T64" s="38"/>
      <c r="U64" s="208"/>
      <c r="V64" s="38"/>
      <c r="W64" s="38"/>
      <c r="X64" s="38"/>
      <c r="Y64" s="38"/>
      <c r="Z64" s="38"/>
      <c r="AA64" s="38"/>
      <c r="AB64" s="38"/>
      <c r="AC64" s="38"/>
      <c r="AD64" s="38"/>
    </row>
    <row r="65" spans="3:30" ht="21" customHeight="1">
      <c r="C65" s="127" t="s">
        <v>47</v>
      </c>
      <c r="D65" s="352" t="s">
        <v>293</v>
      </c>
      <c r="E65" s="352"/>
      <c r="F65" s="352"/>
      <c r="G65" s="116"/>
      <c r="H65" s="133">
        <v>18</v>
      </c>
      <c r="I65" s="130">
        <f>H65</f>
        <v>18</v>
      </c>
      <c r="J65" s="356"/>
      <c r="K65" s="356"/>
      <c r="L65" s="134"/>
      <c r="M65" s="133">
        <v>13.328</v>
      </c>
      <c r="N65" s="130">
        <f>M65</f>
        <v>13.328</v>
      </c>
      <c r="O65" s="132"/>
      <c r="P65" s="132">
        <f>M65-H65</f>
        <v>-4.672000000000001</v>
      </c>
      <c r="Q65" s="132">
        <f>P65</f>
        <v>-4.672000000000001</v>
      </c>
      <c r="T65" s="38"/>
      <c r="U65" s="209"/>
      <c r="V65" s="38"/>
      <c r="W65" s="38"/>
      <c r="X65" s="128"/>
      <c r="Y65" s="38"/>
      <c r="Z65" s="129"/>
      <c r="AA65" s="129"/>
      <c r="AB65" s="38"/>
      <c r="AC65" s="38"/>
      <c r="AD65" s="38"/>
    </row>
    <row r="66" spans="3:30" ht="36" customHeight="1">
      <c r="C66" s="127" t="s">
        <v>157</v>
      </c>
      <c r="D66" s="352" t="s">
        <v>294</v>
      </c>
      <c r="E66" s="352"/>
      <c r="F66" s="352"/>
      <c r="G66" s="116"/>
      <c r="H66" s="135">
        <v>13</v>
      </c>
      <c r="I66" s="130">
        <f>H66</f>
        <v>13</v>
      </c>
      <c r="J66" s="356"/>
      <c r="K66" s="356"/>
      <c r="L66" s="136"/>
      <c r="M66" s="135">
        <v>10.836</v>
      </c>
      <c r="N66" s="130">
        <f>M66</f>
        <v>10.836</v>
      </c>
      <c r="O66" s="132"/>
      <c r="P66" s="132">
        <f>M66-H66</f>
        <v>-2.1639999999999997</v>
      </c>
      <c r="Q66" s="132">
        <f>P66</f>
        <v>-2.1639999999999997</v>
      </c>
      <c r="U66" s="209"/>
      <c r="V66" s="38"/>
      <c r="W66" s="38"/>
      <c r="X66" s="38"/>
      <c r="Y66" s="38"/>
      <c r="Z66" s="38"/>
      <c r="AA66" s="38"/>
      <c r="AB66" s="38"/>
      <c r="AC66" s="38"/>
      <c r="AD66" s="38"/>
    </row>
    <row r="67" spans="3:30" ht="21" customHeight="1">
      <c r="C67" s="127" t="s">
        <v>158</v>
      </c>
      <c r="D67" s="352" t="s">
        <v>295</v>
      </c>
      <c r="E67" s="352"/>
      <c r="F67" s="352"/>
      <c r="G67" s="116"/>
      <c r="H67" s="135">
        <v>15.41667</v>
      </c>
      <c r="I67" s="130">
        <f>H67</f>
        <v>15.41667</v>
      </c>
      <c r="J67" s="356"/>
      <c r="K67" s="356"/>
      <c r="L67" s="136"/>
      <c r="M67" s="135">
        <v>0</v>
      </c>
      <c r="N67" s="130">
        <v>0</v>
      </c>
      <c r="O67" s="132"/>
      <c r="P67" s="132">
        <f>M67-H67</f>
        <v>-15.41667</v>
      </c>
      <c r="Q67" s="132">
        <f>P67</f>
        <v>-15.41667</v>
      </c>
      <c r="U67" s="208"/>
      <c r="V67" s="38"/>
      <c r="W67" s="38"/>
      <c r="X67" s="38"/>
      <c r="Y67" s="38"/>
      <c r="Z67" s="38"/>
      <c r="AA67" s="38"/>
      <c r="AB67" s="38"/>
      <c r="AC67" s="38"/>
      <c r="AD67" s="38"/>
    </row>
    <row r="68" spans="3:30" ht="49.5" customHeight="1">
      <c r="C68" s="277" t="s">
        <v>291</v>
      </c>
      <c r="D68" s="278"/>
      <c r="E68" s="278"/>
      <c r="F68" s="278"/>
      <c r="G68" s="278"/>
      <c r="H68" s="278"/>
      <c r="I68" s="278"/>
      <c r="J68" s="278"/>
      <c r="K68" s="278"/>
      <c r="L68" s="278"/>
      <c r="M68" s="278"/>
      <c r="N68" s="278"/>
      <c r="O68" s="278"/>
      <c r="P68" s="278"/>
      <c r="Q68" s="279"/>
      <c r="U68" s="208"/>
      <c r="V68" s="38"/>
      <c r="W68" s="38"/>
      <c r="X68" s="38"/>
      <c r="Y68" s="38"/>
      <c r="Z68" s="38"/>
      <c r="AA68" s="38"/>
      <c r="AB68" s="38"/>
      <c r="AC68" s="38"/>
      <c r="AD68" s="38"/>
    </row>
    <row r="69" spans="3:30" ht="12.75">
      <c r="C69" s="67">
        <v>4</v>
      </c>
      <c r="D69" s="300" t="s">
        <v>122</v>
      </c>
      <c r="E69" s="301"/>
      <c r="F69" s="301"/>
      <c r="G69" s="301"/>
      <c r="H69" s="301"/>
      <c r="I69" s="301"/>
      <c r="J69" s="301"/>
      <c r="K69" s="301"/>
      <c r="L69" s="301"/>
      <c r="M69" s="301"/>
      <c r="N69" s="301"/>
      <c r="O69" s="301"/>
      <c r="P69" s="301"/>
      <c r="Q69" s="301"/>
      <c r="W69" s="38"/>
      <c r="X69" s="128"/>
      <c r="Y69" s="367"/>
      <c r="Z69" s="367"/>
      <c r="AA69" s="367"/>
      <c r="AB69" s="38"/>
      <c r="AC69" s="38"/>
      <c r="AD69" s="38"/>
    </row>
    <row r="70" spans="3:30" ht="21.75" customHeight="1">
      <c r="C70" s="66"/>
      <c r="D70" s="361" t="s">
        <v>296</v>
      </c>
      <c r="E70" s="362"/>
      <c r="F70" s="363"/>
      <c r="G70" s="105">
        <v>0</v>
      </c>
      <c r="H70" s="105">
        <v>100</v>
      </c>
      <c r="I70" s="130">
        <f>SUM(G70:H70)</f>
        <v>100</v>
      </c>
      <c r="J70" s="105"/>
      <c r="K70" s="131"/>
      <c r="L70" s="131"/>
      <c r="M70" s="131">
        <v>100</v>
      </c>
      <c r="N70" s="105">
        <f>SUM(J70:M70)</f>
        <v>100</v>
      </c>
      <c r="O70" s="137">
        <f>SUM(J70-G70)</f>
        <v>0</v>
      </c>
      <c r="P70" s="137">
        <f>M70-H70</f>
        <v>0</v>
      </c>
      <c r="Q70" s="137">
        <f>SUM(O70:P70)</f>
        <v>0</v>
      </c>
      <c r="W70" s="38"/>
      <c r="X70" s="38"/>
      <c r="Y70" s="38"/>
      <c r="Z70" s="38"/>
      <c r="AA70" s="38"/>
      <c r="AB70" s="38"/>
      <c r="AC70" s="38"/>
      <c r="AD70" s="38"/>
    </row>
    <row r="71" spans="3:30" ht="21.75" customHeight="1">
      <c r="C71" s="66"/>
      <c r="D71" s="361" t="s">
        <v>297</v>
      </c>
      <c r="E71" s="362"/>
      <c r="F71" s="363"/>
      <c r="G71" s="105">
        <v>0</v>
      </c>
      <c r="H71" s="105">
        <v>100</v>
      </c>
      <c r="I71" s="130">
        <f>SUM(G71:H71)</f>
        <v>100</v>
      </c>
      <c r="J71" s="105"/>
      <c r="K71" s="131"/>
      <c r="L71" s="131"/>
      <c r="M71" s="131">
        <v>100</v>
      </c>
      <c r="N71" s="105">
        <f>SUM(J71:M71)</f>
        <v>100</v>
      </c>
      <c r="O71" s="137">
        <f>SUM(J71-G71)</f>
        <v>0</v>
      </c>
      <c r="P71" s="137">
        <f>M71-H71</f>
        <v>0</v>
      </c>
      <c r="Q71" s="137">
        <f>SUM(O71:P71)</f>
        <v>0</v>
      </c>
      <c r="W71" s="38"/>
      <c r="X71" s="38"/>
      <c r="Y71" s="38"/>
      <c r="Z71" s="38"/>
      <c r="AA71" s="38"/>
      <c r="AB71" s="38"/>
      <c r="AC71" s="38"/>
      <c r="AD71" s="38"/>
    </row>
    <row r="72" spans="3:30" ht="22.5" customHeight="1">
      <c r="C72" s="66"/>
      <c r="D72" s="364" t="s">
        <v>298</v>
      </c>
      <c r="E72" s="365"/>
      <c r="F72" s="366"/>
      <c r="G72" s="105">
        <v>0</v>
      </c>
      <c r="H72" s="105">
        <v>100</v>
      </c>
      <c r="I72" s="130">
        <f>SUM(G72:H72)</f>
        <v>100</v>
      </c>
      <c r="J72" s="105"/>
      <c r="K72" s="131"/>
      <c r="L72" s="131"/>
      <c r="M72" s="131">
        <v>200</v>
      </c>
      <c r="N72" s="105">
        <f>SUM(J72:M72)</f>
        <v>200</v>
      </c>
      <c r="O72" s="137">
        <f>SUM(J72-G72)</f>
        <v>0</v>
      </c>
      <c r="P72" s="137">
        <f>M72-H72</f>
        <v>100</v>
      </c>
      <c r="Q72" s="137">
        <f>SUM(O72:P72)</f>
        <v>100</v>
      </c>
      <c r="W72" s="38"/>
      <c r="X72" s="38"/>
      <c r="Y72" s="38"/>
      <c r="Z72" s="38"/>
      <c r="AA72" s="38"/>
      <c r="AB72" s="38"/>
      <c r="AC72" s="38"/>
      <c r="AD72" s="38"/>
    </row>
    <row r="73" spans="3:30" ht="43.5" customHeight="1">
      <c r="C73" s="66"/>
      <c r="D73" s="364" t="s">
        <v>299</v>
      </c>
      <c r="E73" s="365"/>
      <c r="F73" s="366"/>
      <c r="G73" s="105"/>
      <c r="H73" s="105">
        <v>100</v>
      </c>
      <c r="I73" s="130">
        <v>100</v>
      </c>
      <c r="J73" s="105"/>
      <c r="K73" s="131"/>
      <c r="L73" s="131"/>
      <c r="M73" s="131">
        <v>100</v>
      </c>
      <c r="N73" s="105">
        <f>SUM(J73:M73)</f>
        <v>100</v>
      </c>
      <c r="O73" s="137">
        <v>0</v>
      </c>
      <c r="P73" s="137">
        <f>M73-H73</f>
        <v>0</v>
      </c>
      <c r="Q73" s="137">
        <f>SUM(O73:P73)</f>
        <v>0</v>
      </c>
      <c r="W73" s="38"/>
      <c r="X73" s="38"/>
      <c r="Y73" s="38"/>
      <c r="Z73" s="38"/>
      <c r="AA73" s="38"/>
      <c r="AB73" s="38"/>
      <c r="AC73" s="38"/>
      <c r="AD73" s="38"/>
    </row>
    <row r="74" spans="3:30" ht="29.25" customHeight="1">
      <c r="C74" s="66"/>
      <c r="D74" s="361" t="s">
        <v>300</v>
      </c>
      <c r="E74" s="362"/>
      <c r="F74" s="363"/>
      <c r="G74" s="105">
        <v>0</v>
      </c>
      <c r="H74" s="105">
        <v>100</v>
      </c>
      <c r="I74" s="130">
        <f>SUM(G74:H74)</f>
        <v>100</v>
      </c>
      <c r="J74" s="105"/>
      <c r="K74" s="131"/>
      <c r="L74" s="131"/>
      <c r="M74" s="131">
        <v>0</v>
      </c>
      <c r="N74" s="105">
        <f>SUM(J74:M74)</f>
        <v>0</v>
      </c>
      <c r="O74" s="137">
        <f>SUM(J74-G74)</f>
        <v>0</v>
      </c>
      <c r="P74" s="137">
        <f>SUM(M74-H74)</f>
        <v>-100</v>
      </c>
      <c r="Q74" s="137">
        <f>SUM(O74:P74)</f>
        <v>-100</v>
      </c>
      <c r="W74" s="38"/>
      <c r="X74" s="140"/>
      <c r="Y74" s="140"/>
      <c r="Z74" s="140"/>
      <c r="AA74" s="140"/>
      <c r="AB74" s="140"/>
      <c r="AC74" s="140"/>
      <c r="AD74" s="140"/>
    </row>
    <row r="75" spans="3:30" ht="58.5" customHeight="1">
      <c r="C75" s="357" t="s">
        <v>301</v>
      </c>
      <c r="D75" s="358"/>
      <c r="E75" s="358"/>
      <c r="F75" s="358"/>
      <c r="G75" s="358"/>
      <c r="H75" s="358"/>
      <c r="I75" s="358"/>
      <c r="J75" s="358"/>
      <c r="K75" s="358"/>
      <c r="L75" s="358"/>
      <c r="M75" s="358"/>
      <c r="N75" s="358"/>
      <c r="O75" s="358"/>
      <c r="P75" s="358"/>
      <c r="Q75" s="359"/>
      <c r="W75" s="38"/>
      <c r="X75" s="140"/>
      <c r="Y75" s="140"/>
      <c r="Z75" s="140"/>
      <c r="AA75" s="140"/>
      <c r="AB75" s="140"/>
      <c r="AC75" s="140"/>
      <c r="AD75" s="140"/>
    </row>
    <row r="76" spans="3:30" ht="12.75">
      <c r="C76" s="302" t="s">
        <v>146</v>
      </c>
      <c r="D76" s="303"/>
      <c r="E76" s="303"/>
      <c r="F76" s="303"/>
      <c r="G76" s="303"/>
      <c r="H76" s="303"/>
      <c r="I76" s="303"/>
      <c r="J76" s="303"/>
      <c r="K76" s="303"/>
      <c r="L76" s="303"/>
      <c r="M76" s="303"/>
      <c r="N76" s="303"/>
      <c r="O76" s="303"/>
      <c r="P76" s="303"/>
      <c r="Q76" s="303"/>
      <c r="X76" s="140"/>
      <c r="Y76" s="140"/>
      <c r="Z76" s="140"/>
      <c r="AA76" s="140"/>
      <c r="AB76" s="140"/>
      <c r="AC76" s="140"/>
      <c r="AD76" s="140"/>
    </row>
    <row r="77" spans="3:30" ht="12.75">
      <c r="C77" s="304" t="s">
        <v>167</v>
      </c>
      <c r="D77" s="305"/>
      <c r="E77" s="305"/>
      <c r="F77" s="305"/>
      <c r="G77" s="305"/>
      <c r="H77" s="305"/>
      <c r="I77" s="305"/>
      <c r="J77" s="305"/>
      <c r="K77" s="305"/>
      <c r="L77" s="305"/>
      <c r="M77" s="305"/>
      <c r="N77" s="305"/>
      <c r="O77" s="305"/>
      <c r="P77" s="305"/>
      <c r="Q77" s="306"/>
      <c r="X77" s="140"/>
      <c r="Y77" s="140"/>
      <c r="Z77" s="140"/>
      <c r="AA77" s="140"/>
      <c r="AB77" s="140"/>
      <c r="AC77" s="140"/>
      <c r="AD77" s="140"/>
    </row>
    <row r="78" spans="3:30" ht="29.25" customHeight="1">
      <c r="C78" s="210" t="s">
        <v>29</v>
      </c>
      <c r="D78" s="272" t="s">
        <v>333</v>
      </c>
      <c r="E78" s="273"/>
      <c r="F78" s="274"/>
      <c r="G78" s="138"/>
      <c r="H78" s="121">
        <v>1580</v>
      </c>
      <c r="I78" s="121">
        <f>H78</f>
        <v>1580</v>
      </c>
      <c r="J78" s="368"/>
      <c r="K78" s="368"/>
      <c r="L78" s="119"/>
      <c r="M78" s="121">
        <v>284.958</v>
      </c>
      <c r="N78" s="121">
        <f>M78</f>
        <v>284.958</v>
      </c>
      <c r="O78" s="87"/>
      <c r="P78" s="101">
        <f aca="true" t="shared" si="12" ref="P78:P89">M78-H78</f>
        <v>-1295.042</v>
      </c>
      <c r="Q78" s="101">
        <f aca="true" t="shared" si="13" ref="Q78:Q89">N78-I78</f>
        <v>-1295.042</v>
      </c>
      <c r="X78" s="372"/>
      <c r="Y78" s="372"/>
      <c r="Z78" s="372"/>
      <c r="AA78" s="372"/>
      <c r="AB78" s="372"/>
      <c r="AC78" s="372"/>
      <c r="AD78" s="372"/>
    </row>
    <row r="79" spans="3:30" ht="15.75">
      <c r="C79" s="127" t="s">
        <v>302</v>
      </c>
      <c r="D79" s="272" t="s">
        <v>303</v>
      </c>
      <c r="E79" s="273"/>
      <c r="F79" s="274"/>
      <c r="G79" s="138"/>
      <c r="H79" s="121">
        <v>1580</v>
      </c>
      <c r="I79" s="121">
        <f aca="true" t="shared" si="14" ref="I79:I89">H79</f>
        <v>1580</v>
      </c>
      <c r="J79" s="368"/>
      <c r="K79" s="368"/>
      <c r="L79" s="119"/>
      <c r="M79" s="121">
        <v>281.718</v>
      </c>
      <c r="N79" s="121">
        <f aca="true" t="shared" si="15" ref="N79:N89">M79</f>
        <v>281.718</v>
      </c>
      <c r="O79" s="87"/>
      <c r="P79" s="101">
        <f t="shared" si="12"/>
        <v>-1298.282</v>
      </c>
      <c r="Q79" s="101">
        <f t="shared" si="13"/>
        <v>-1298.282</v>
      </c>
      <c r="X79" s="372"/>
      <c r="Y79" s="372"/>
      <c r="Z79" s="372"/>
      <c r="AA79" s="372"/>
      <c r="AB79" s="372"/>
      <c r="AC79" s="372"/>
      <c r="AD79" s="372"/>
    </row>
    <row r="80" spans="3:30" ht="15.75">
      <c r="C80" s="215" t="s">
        <v>304</v>
      </c>
      <c r="D80" s="272" t="s">
        <v>175</v>
      </c>
      <c r="E80" s="273"/>
      <c r="F80" s="274"/>
      <c r="G80" s="138"/>
      <c r="H80" s="121">
        <v>29.7</v>
      </c>
      <c r="I80" s="121">
        <f t="shared" si="14"/>
        <v>29.7</v>
      </c>
      <c r="J80" s="368"/>
      <c r="K80" s="368"/>
      <c r="L80" s="119"/>
      <c r="M80" s="121">
        <v>23.81095</v>
      </c>
      <c r="N80" s="121">
        <f t="shared" si="15"/>
        <v>23.81095</v>
      </c>
      <c r="O80" s="87"/>
      <c r="P80" s="101">
        <f t="shared" si="12"/>
        <v>-5.889050000000001</v>
      </c>
      <c r="Q80" s="101">
        <f t="shared" si="13"/>
        <v>-5.889050000000001</v>
      </c>
      <c r="X80" s="373"/>
      <c r="Y80" s="373"/>
      <c r="Z80" s="373"/>
      <c r="AA80" s="373"/>
      <c r="AB80" s="373"/>
      <c r="AC80" s="373"/>
      <c r="AD80" s="373"/>
    </row>
    <row r="81" spans="3:30" ht="15.75">
      <c r="C81" s="216" t="s">
        <v>305</v>
      </c>
      <c r="D81" s="272" t="s">
        <v>306</v>
      </c>
      <c r="E81" s="273"/>
      <c r="F81" s="274"/>
      <c r="G81" s="138"/>
      <c r="H81" s="121">
        <v>146.3</v>
      </c>
      <c r="I81" s="121">
        <f t="shared" si="14"/>
        <v>146.3</v>
      </c>
      <c r="J81" s="368"/>
      <c r="K81" s="368"/>
      <c r="L81" s="119"/>
      <c r="M81" s="121">
        <v>0</v>
      </c>
      <c r="N81" s="121">
        <f t="shared" si="15"/>
        <v>0</v>
      </c>
      <c r="O81" s="87"/>
      <c r="P81" s="101">
        <f t="shared" si="12"/>
        <v>-146.3</v>
      </c>
      <c r="Q81" s="101">
        <f t="shared" si="13"/>
        <v>-146.3</v>
      </c>
      <c r="X81" s="374"/>
      <c r="Y81" s="374"/>
      <c r="Z81" s="374"/>
      <c r="AA81" s="374"/>
      <c r="AB81" s="374"/>
      <c r="AC81" s="374"/>
      <c r="AD81" s="374"/>
    </row>
    <row r="82" spans="3:30" ht="15.75">
      <c r="C82" s="216" t="s">
        <v>307</v>
      </c>
      <c r="D82" s="272" t="s">
        <v>177</v>
      </c>
      <c r="E82" s="273"/>
      <c r="F82" s="274"/>
      <c r="G82" s="138"/>
      <c r="H82" s="121">
        <v>327.9</v>
      </c>
      <c r="I82" s="121">
        <f t="shared" si="14"/>
        <v>327.9</v>
      </c>
      <c r="J82" s="368"/>
      <c r="K82" s="368"/>
      <c r="L82" s="119"/>
      <c r="M82" s="121">
        <v>257.907</v>
      </c>
      <c r="N82" s="121">
        <f t="shared" si="15"/>
        <v>257.907</v>
      </c>
      <c r="O82" s="87"/>
      <c r="P82" s="101">
        <f t="shared" si="12"/>
        <v>-69.993</v>
      </c>
      <c r="Q82" s="101">
        <f t="shared" si="13"/>
        <v>-69.993</v>
      </c>
      <c r="X82" s="372"/>
      <c r="Y82" s="372"/>
      <c r="Z82" s="372"/>
      <c r="AA82" s="372"/>
      <c r="AB82" s="372"/>
      <c r="AC82" s="372"/>
      <c r="AD82" s="372"/>
    </row>
    <row r="83" spans="3:30" ht="15.75">
      <c r="C83" s="127" t="s">
        <v>308</v>
      </c>
      <c r="D83" s="272" t="s">
        <v>178</v>
      </c>
      <c r="E83" s="273"/>
      <c r="F83" s="274"/>
      <c r="G83" s="138"/>
      <c r="H83" s="121">
        <v>170.1</v>
      </c>
      <c r="I83" s="121">
        <f t="shared" si="14"/>
        <v>170.1</v>
      </c>
      <c r="J83" s="368"/>
      <c r="K83" s="368"/>
      <c r="L83" s="119"/>
      <c r="M83" s="121">
        <v>0</v>
      </c>
      <c r="N83" s="121">
        <f t="shared" si="15"/>
        <v>0</v>
      </c>
      <c r="O83" s="87"/>
      <c r="P83" s="101">
        <f t="shared" si="12"/>
        <v>-170.1</v>
      </c>
      <c r="Q83" s="101">
        <f t="shared" si="13"/>
        <v>-170.1</v>
      </c>
      <c r="X83" s="372"/>
      <c r="Y83" s="372"/>
      <c r="Z83" s="372"/>
      <c r="AA83" s="372"/>
      <c r="AB83" s="372"/>
      <c r="AC83" s="372"/>
      <c r="AD83" s="372"/>
    </row>
    <row r="84" spans="3:30" ht="15.75">
      <c r="C84" s="127" t="s">
        <v>309</v>
      </c>
      <c r="D84" s="272" t="s">
        <v>310</v>
      </c>
      <c r="E84" s="273"/>
      <c r="F84" s="274"/>
      <c r="G84" s="138"/>
      <c r="H84" s="121">
        <v>419.7</v>
      </c>
      <c r="I84" s="121">
        <f t="shared" si="14"/>
        <v>419.7</v>
      </c>
      <c r="J84" s="368"/>
      <c r="K84" s="368"/>
      <c r="L84" s="119"/>
      <c r="M84" s="121">
        <v>0</v>
      </c>
      <c r="N84" s="121">
        <f t="shared" si="15"/>
        <v>0</v>
      </c>
      <c r="O84" s="87"/>
      <c r="P84" s="101">
        <f t="shared" si="12"/>
        <v>-419.7</v>
      </c>
      <c r="Q84" s="101">
        <f t="shared" si="13"/>
        <v>-419.7</v>
      </c>
      <c r="X84" s="140"/>
      <c r="Y84" s="140"/>
      <c r="Z84" s="140"/>
      <c r="AA84" s="140"/>
      <c r="AB84" s="369"/>
      <c r="AC84" s="369"/>
      <c r="AD84" s="140"/>
    </row>
    <row r="85" spans="3:30" ht="15.75">
      <c r="C85" s="127" t="s">
        <v>311</v>
      </c>
      <c r="D85" s="272" t="s">
        <v>312</v>
      </c>
      <c r="E85" s="273"/>
      <c r="F85" s="274"/>
      <c r="G85" s="138"/>
      <c r="H85" s="121">
        <v>30</v>
      </c>
      <c r="I85" s="121">
        <f t="shared" si="14"/>
        <v>30</v>
      </c>
      <c r="J85" s="368"/>
      <c r="K85" s="368"/>
      <c r="L85" s="119"/>
      <c r="M85" s="121">
        <v>0</v>
      </c>
      <c r="N85" s="121">
        <f t="shared" si="15"/>
        <v>0</v>
      </c>
      <c r="O85" s="87"/>
      <c r="P85" s="101">
        <f t="shared" si="12"/>
        <v>-30</v>
      </c>
      <c r="Q85" s="101">
        <f t="shared" si="13"/>
        <v>-30</v>
      </c>
      <c r="X85" s="140"/>
      <c r="Y85" s="140"/>
      <c r="Z85" s="140"/>
      <c r="AA85" s="140"/>
      <c r="AB85" s="370"/>
      <c r="AC85" s="370"/>
      <c r="AD85" s="140"/>
    </row>
    <row r="86" spans="3:30" ht="15.75">
      <c r="C86" s="127" t="s">
        <v>313</v>
      </c>
      <c r="D86" s="272" t="s">
        <v>314</v>
      </c>
      <c r="E86" s="273"/>
      <c r="F86" s="274"/>
      <c r="G86" s="138"/>
      <c r="H86" s="121">
        <v>72</v>
      </c>
      <c r="I86" s="121">
        <f t="shared" si="14"/>
        <v>72</v>
      </c>
      <c r="J86" s="368"/>
      <c r="K86" s="368"/>
      <c r="L86" s="119"/>
      <c r="M86" s="121">
        <v>0</v>
      </c>
      <c r="N86" s="121">
        <f t="shared" si="15"/>
        <v>0</v>
      </c>
      <c r="O86" s="87"/>
      <c r="P86" s="101">
        <f t="shared" si="12"/>
        <v>-72</v>
      </c>
      <c r="Q86" s="101">
        <f t="shared" si="13"/>
        <v>-72</v>
      </c>
      <c r="X86" s="140"/>
      <c r="Y86" s="140"/>
      <c r="Z86" s="140"/>
      <c r="AA86" s="140"/>
      <c r="AB86" s="369"/>
      <c r="AC86" s="369"/>
      <c r="AD86" s="140"/>
    </row>
    <row r="87" spans="3:30" ht="14.25" customHeight="1">
      <c r="C87" s="127" t="s">
        <v>315</v>
      </c>
      <c r="D87" s="272" t="s">
        <v>316</v>
      </c>
      <c r="E87" s="273"/>
      <c r="F87" s="274"/>
      <c r="G87" s="138"/>
      <c r="H87" s="121">
        <v>88.8</v>
      </c>
      <c r="I87" s="121">
        <f t="shared" si="14"/>
        <v>88.8</v>
      </c>
      <c r="J87" s="139"/>
      <c r="K87" s="139"/>
      <c r="L87" s="119"/>
      <c r="M87" s="121">
        <v>0</v>
      </c>
      <c r="N87" s="121">
        <f t="shared" si="15"/>
        <v>0</v>
      </c>
      <c r="O87" s="87"/>
      <c r="P87" s="101">
        <f t="shared" si="12"/>
        <v>-88.8</v>
      </c>
      <c r="Q87" s="101">
        <f t="shared" si="13"/>
        <v>-88.8</v>
      </c>
      <c r="X87" s="140"/>
      <c r="Y87" s="140"/>
      <c r="Z87" s="140"/>
      <c r="AA87" s="140"/>
      <c r="AB87" s="369"/>
      <c r="AC87" s="369"/>
      <c r="AD87" s="140"/>
    </row>
    <row r="88" spans="3:30" ht="20.25" customHeight="1">
      <c r="C88" s="127" t="s">
        <v>317</v>
      </c>
      <c r="D88" s="272" t="s">
        <v>318</v>
      </c>
      <c r="E88" s="273"/>
      <c r="F88" s="274"/>
      <c r="G88" s="138"/>
      <c r="H88" s="121">
        <v>55.5</v>
      </c>
      <c r="I88" s="121">
        <f t="shared" si="14"/>
        <v>55.5</v>
      </c>
      <c r="J88" s="139"/>
      <c r="K88" s="139"/>
      <c r="L88" s="119"/>
      <c r="M88" s="121">
        <v>0</v>
      </c>
      <c r="N88" s="121">
        <f t="shared" si="15"/>
        <v>0</v>
      </c>
      <c r="O88" s="87"/>
      <c r="P88" s="101">
        <f t="shared" si="12"/>
        <v>-55.5</v>
      </c>
      <c r="Q88" s="101">
        <f t="shared" si="13"/>
        <v>-55.5</v>
      </c>
      <c r="X88" s="140"/>
      <c r="Y88" s="140"/>
      <c r="Z88" s="140"/>
      <c r="AA88" s="140"/>
      <c r="AB88" s="369"/>
      <c r="AC88" s="369"/>
      <c r="AD88" s="140"/>
    </row>
    <row r="89" spans="3:30" ht="20.25" customHeight="1">
      <c r="C89" s="202" t="s">
        <v>319</v>
      </c>
      <c r="D89" s="272" t="s">
        <v>320</v>
      </c>
      <c r="E89" s="273"/>
      <c r="F89" s="274"/>
      <c r="G89" s="138"/>
      <c r="H89" s="121">
        <v>120</v>
      </c>
      <c r="I89" s="121">
        <f t="shared" si="14"/>
        <v>120</v>
      </c>
      <c r="J89" s="139"/>
      <c r="K89" s="139"/>
      <c r="L89" s="119"/>
      <c r="M89" s="121">
        <v>3.24</v>
      </c>
      <c r="N89" s="121">
        <f t="shared" si="15"/>
        <v>3.24</v>
      </c>
      <c r="O89" s="87"/>
      <c r="P89" s="101">
        <f t="shared" si="12"/>
        <v>-116.76</v>
      </c>
      <c r="Q89" s="101">
        <f t="shared" si="13"/>
        <v>-116.76</v>
      </c>
      <c r="X89" s="140"/>
      <c r="Y89" s="140"/>
      <c r="Z89" s="140"/>
      <c r="AA89" s="140"/>
      <c r="AB89" s="372"/>
      <c r="AC89" s="372"/>
      <c r="AD89" s="140"/>
    </row>
    <row r="90" spans="3:30" ht="30" customHeight="1">
      <c r="C90" s="202" t="s">
        <v>30</v>
      </c>
      <c r="D90" s="272" t="s">
        <v>321</v>
      </c>
      <c r="E90" s="273"/>
      <c r="F90" s="274"/>
      <c r="G90" s="138"/>
      <c r="H90" s="138">
        <v>120</v>
      </c>
      <c r="I90" s="138">
        <f>H90</f>
        <v>120</v>
      </c>
      <c r="J90" s="139"/>
      <c r="K90" s="139"/>
      <c r="L90" s="119"/>
      <c r="M90" s="138">
        <v>0</v>
      </c>
      <c r="N90" s="138">
        <f>M90</f>
        <v>0</v>
      </c>
      <c r="O90" s="87"/>
      <c r="P90" s="87">
        <f>M90-H90</f>
        <v>-120</v>
      </c>
      <c r="Q90" s="87">
        <f>P90</f>
        <v>-120</v>
      </c>
      <c r="X90" s="140"/>
      <c r="Y90" s="140"/>
      <c r="Z90" s="140"/>
      <c r="AA90" s="140"/>
      <c r="AB90" s="372"/>
      <c r="AC90" s="372"/>
      <c r="AD90" s="140"/>
    </row>
    <row r="91" spans="3:30" ht="15.75">
      <c r="C91" s="211" t="s">
        <v>147</v>
      </c>
      <c r="D91" s="272" t="s">
        <v>322</v>
      </c>
      <c r="E91" s="273"/>
      <c r="F91" s="274"/>
      <c r="G91" s="138"/>
      <c r="H91" s="138">
        <v>2</v>
      </c>
      <c r="I91" s="138">
        <f aca="true" t="shared" si="16" ref="I91:I103">H91</f>
        <v>2</v>
      </c>
      <c r="J91" s="139"/>
      <c r="K91" s="139"/>
      <c r="L91" s="119"/>
      <c r="M91" s="138">
        <v>2</v>
      </c>
      <c r="N91" s="138">
        <f aca="true" t="shared" si="17" ref="N91:N103">M91</f>
        <v>2</v>
      </c>
      <c r="O91" s="87"/>
      <c r="P91" s="87">
        <f aca="true" t="shared" si="18" ref="P91:P103">M91-H91</f>
        <v>0</v>
      </c>
      <c r="Q91" s="87">
        <f aca="true" t="shared" si="19" ref="Q91:Q103">P91</f>
        <v>0</v>
      </c>
      <c r="X91" s="140"/>
      <c r="Y91" s="140"/>
      <c r="Z91" s="140"/>
      <c r="AA91" s="140"/>
      <c r="AB91" s="140"/>
      <c r="AC91" s="140"/>
      <c r="AD91" s="140"/>
    </row>
    <row r="92" spans="3:30" ht="28.5" customHeight="1">
      <c r="C92" s="202" t="s">
        <v>148</v>
      </c>
      <c r="D92" s="272" t="s">
        <v>323</v>
      </c>
      <c r="E92" s="273"/>
      <c r="F92" s="274"/>
      <c r="G92" s="138"/>
      <c r="H92" s="138">
        <v>3</v>
      </c>
      <c r="I92" s="138">
        <f t="shared" si="16"/>
        <v>3</v>
      </c>
      <c r="J92" s="139"/>
      <c r="K92" s="139"/>
      <c r="L92" s="119"/>
      <c r="M92" s="138">
        <v>3</v>
      </c>
      <c r="N92" s="138">
        <f t="shared" si="17"/>
        <v>3</v>
      </c>
      <c r="O92" s="87"/>
      <c r="P92" s="87">
        <f t="shared" si="18"/>
        <v>0</v>
      </c>
      <c r="Q92" s="87">
        <f t="shared" si="19"/>
        <v>0</v>
      </c>
      <c r="X92" s="370"/>
      <c r="Y92" s="370"/>
      <c r="Z92" s="140"/>
      <c r="AA92" s="140"/>
      <c r="AB92" s="140"/>
      <c r="AC92" s="140"/>
      <c r="AD92" s="140"/>
    </row>
    <row r="93" spans="3:30" ht="15.75">
      <c r="C93" s="202" t="s">
        <v>149</v>
      </c>
      <c r="D93" s="272" t="s">
        <v>324</v>
      </c>
      <c r="E93" s="273"/>
      <c r="F93" s="274"/>
      <c r="G93" s="138"/>
      <c r="H93" s="138">
        <v>800</v>
      </c>
      <c r="I93" s="138">
        <f t="shared" si="16"/>
        <v>800</v>
      </c>
      <c r="J93" s="368"/>
      <c r="K93" s="368"/>
      <c r="L93" s="119"/>
      <c r="M93" s="138">
        <v>0</v>
      </c>
      <c r="N93" s="138">
        <f t="shared" si="17"/>
        <v>0</v>
      </c>
      <c r="O93" s="87"/>
      <c r="P93" s="87">
        <f t="shared" si="18"/>
        <v>-800</v>
      </c>
      <c r="Q93" s="87">
        <f t="shared" si="19"/>
        <v>-800</v>
      </c>
      <c r="X93" s="370"/>
      <c r="Y93" s="370"/>
      <c r="Z93" s="140"/>
      <c r="AA93" s="140"/>
      <c r="AB93" s="140"/>
      <c r="AC93" s="140"/>
      <c r="AD93" s="140"/>
    </row>
    <row r="94" spans="3:30" ht="15.75">
      <c r="C94" s="202" t="s">
        <v>150</v>
      </c>
      <c r="D94" s="272" t="s">
        <v>186</v>
      </c>
      <c r="E94" s="273"/>
      <c r="F94" s="274"/>
      <c r="G94" s="138"/>
      <c r="H94" s="138">
        <v>37</v>
      </c>
      <c r="I94" s="138">
        <f t="shared" si="16"/>
        <v>37</v>
      </c>
      <c r="J94" s="368"/>
      <c r="K94" s="368"/>
      <c r="L94" s="119"/>
      <c r="M94" s="138">
        <v>32</v>
      </c>
      <c r="N94" s="138">
        <f t="shared" si="17"/>
        <v>32</v>
      </c>
      <c r="O94" s="87"/>
      <c r="P94" s="87">
        <f t="shared" si="18"/>
        <v>-5</v>
      </c>
      <c r="Q94" s="87">
        <f t="shared" si="19"/>
        <v>-5</v>
      </c>
      <c r="X94" s="375"/>
      <c r="Y94" s="376"/>
      <c r="Z94" s="140"/>
      <c r="AA94" s="140"/>
      <c r="AB94" s="140"/>
      <c r="AC94" s="140"/>
      <c r="AD94" s="140"/>
    </row>
    <row r="95" spans="3:30" ht="15.75">
      <c r="C95" s="202" t="s">
        <v>151</v>
      </c>
      <c r="D95" s="272" t="s">
        <v>187</v>
      </c>
      <c r="E95" s="273"/>
      <c r="F95" s="274"/>
      <c r="G95" s="138"/>
      <c r="H95" s="138">
        <v>10</v>
      </c>
      <c r="I95" s="138">
        <f t="shared" si="16"/>
        <v>10</v>
      </c>
      <c r="J95" s="368"/>
      <c r="K95" s="368"/>
      <c r="L95" s="119"/>
      <c r="M95" s="138">
        <v>0</v>
      </c>
      <c r="N95" s="138">
        <f t="shared" si="17"/>
        <v>0</v>
      </c>
      <c r="O95" s="87"/>
      <c r="P95" s="87">
        <f t="shared" si="18"/>
        <v>-10</v>
      </c>
      <c r="Q95" s="87">
        <f t="shared" si="19"/>
        <v>-10</v>
      </c>
      <c r="X95" s="376"/>
      <c r="Y95" s="376"/>
      <c r="Z95" s="140"/>
      <c r="AA95" s="140"/>
      <c r="AB95" s="140"/>
      <c r="AC95" s="140"/>
      <c r="AD95" s="140"/>
    </row>
    <row r="96" spans="3:30" ht="15.75">
      <c r="C96" s="202" t="s">
        <v>152</v>
      </c>
      <c r="D96" s="272" t="s">
        <v>325</v>
      </c>
      <c r="E96" s="273"/>
      <c r="F96" s="274"/>
      <c r="G96" s="138"/>
      <c r="H96" s="138">
        <v>9</v>
      </c>
      <c r="I96" s="138">
        <f t="shared" si="16"/>
        <v>9</v>
      </c>
      <c r="J96" s="139"/>
      <c r="K96" s="139"/>
      <c r="L96" s="119"/>
      <c r="M96" s="138">
        <v>0</v>
      </c>
      <c r="N96" s="138">
        <f t="shared" si="17"/>
        <v>0</v>
      </c>
      <c r="O96" s="87"/>
      <c r="P96" s="87">
        <f t="shared" si="18"/>
        <v>-9</v>
      </c>
      <c r="Q96" s="87">
        <f t="shared" si="19"/>
        <v>-9</v>
      </c>
      <c r="X96" s="377"/>
      <c r="Y96" s="377"/>
      <c r="Z96" s="140"/>
      <c r="AA96" s="140"/>
      <c r="AB96" s="381"/>
      <c r="AC96" s="381"/>
      <c r="AD96" s="140"/>
    </row>
    <row r="97" spans="3:30" ht="15.75" customHeight="1">
      <c r="C97" s="202" t="s">
        <v>153</v>
      </c>
      <c r="D97" s="272" t="s">
        <v>326</v>
      </c>
      <c r="E97" s="273"/>
      <c r="F97" s="274"/>
      <c r="G97" s="138"/>
      <c r="H97" s="138">
        <v>385</v>
      </c>
      <c r="I97" s="138">
        <f t="shared" si="16"/>
        <v>385</v>
      </c>
      <c r="J97" s="139"/>
      <c r="K97" s="139"/>
      <c r="L97" s="119"/>
      <c r="M97" s="138">
        <v>0</v>
      </c>
      <c r="N97" s="138">
        <f t="shared" si="17"/>
        <v>0</v>
      </c>
      <c r="O97" s="87"/>
      <c r="P97" s="87">
        <f t="shared" si="18"/>
        <v>-385</v>
      </c>
      <c r="Q97" s="87">
        <f t="shared" si="19"/>
        <v>-385</v>
      </c>
      <c r="X97" s="377"/>
      <c r="Y97" s="377"/>
      <c r="Z97" s="140"/>
      <c r="AA97" s="140"/>
      <c r="AB97" s="371"/>
      <c r="AC97" s="371"/>
      <c r="AD97" s="140"/>
    </row>
    <row r="98" spans="3:30" ht="15.75">
      <c r="C98" s="202" t="s">
        <v>154</v>
      </c>
      <c r="D98" s="272" t="s">
        <v>327</v>
      </c>
      <c r="E98" s="273"/>
      <c r="F98" s="274"/>
      <c r="G98" s="138"/>
      <c r="H98" s="138">
        <v>22</v>
      </c>
      <c r="I98" s="138">
        <f t="shared" si="16"/>
        <v>22</v>
      </c>
      <c r="J98" s="139"/>
      <c r="K98" s="139"/>
      <c r="L98" s="119"/>
      <c r="M98" s="138">
        <v>0</v>
      </c>
      <c r="N98" s="138">
        <f t="shared" si="17"/>
        <v>0</v>
      </c>
      <c r="O98" s="87"/>
      <c r="P98" s="87">
        <f t="shared" si="18"/>
        <v>-22</v>
      </c>
      <c r="Q98" s="87">
        <f t="shared" si="19"/>
        <v>-22</v>
      </c>
      <c r="X98" s="376"/>
      <c r="Y98" s="376"/>
      <c r="Z98" s="140"/>
      <c r="AA98" s="140"/>
      <c r="AB98" s="382"/>
      <c r="AC98" s="382"/>
      <c r="AD98" s="140"/>
    </row>
    <row r="99" spans="3:30" ht="15.75">
      <c r="C99" s="202" t="s">
        <v>155</v>
      </c>
      <c r="D99" s="272" t="s">
        <v>328</v>
      </c>
      <c r="E99" s="273"/>
      <c r="F99" s="274"/>
      <c r="G99" s="138"/>
      <c r="H99" s="138">
        <v>4</v>
      </c>
      <c r="I99" s="138">
        <f t="shared" si="16"/>
        <v>4</v>
      </c>
      <c r="J99" s="139"/>
      <c r="K99" s="139"/>
      <c r="L99" s="119"/>
      <c r="M99" s="138">
        <v>0</v>
      </c>
      <c r="N99" s="138">
        <f t="shared" si="17"/>
        <v>0</v>
      </c>
      <c r="O99" s="87"/>
      <c r="P99" s="87">
        <f t="shared" si="18"/>
        <v>-4</v>
      </c>
      <c r="Q99" s="87">
        <f t="shared" si="19"/>
        <v>-4</v>
      </c>
      <c r="X99" s="378"/>
      <c r="Y99" s="378"/>
      <c r="Z99" s="140"/>
      <c r="AA99" s="140"/>
      <c r="AB99" s="383"/>
      <c r="AC99" s="383"/>
      <c r="AD99" s="140"/>
    </row>
    <row r="100" spans="3:30" ht="15.75">
      <c r="C100" s="202" t="s">
        <v>180</v>
      </c>
      <c r="D100" s="272" t="s">
        <v>329</v>
      </c>
      <c r="E100" s="273"/>
      <c r="F100" s="274"/>
      <c r="G100" s="138"/>
      <c r="H100" s="138">
        <v>276</v>
      </c>
      <c r="I100" s="138">
        <f t="shared" si="16"/>
        <v>276</v>
      </c>
      <c r="J100" s="139"/>
      <c r="K100" s="139"/>
      <c r="L100" s="119"/>
      <c r="M100" s="138">
        <v>0</v>
      </c>
      <c r="N100" s="138">
        <f t="shared" si="17"/>
        <v>0</v>
      </c>
      <c r="O100" s="87"/>
      <c r="P100" s="87">
        <f t="shared" si="18"/>
        <v>-276</v>
      </c>
      <c r="Q100" s="87">
        <f t="shared" si="19"/>
        <v>-276</v>
      </c>
      <c r="X100" s="376"/>
      <c r="Y100" s="376"/>
      <c r="Z100" s="384"/>
      <c r="AA100" s="384"/>
      <c r="AB100" s="140"/>
      <c r="AC100" s="140"/>
      <c r="AD100" s="140"/>
    </row>
    <row r="101" spans="3:30" ht="19.5" customHeight="1">
      <c r="C101" s="214" t="s">
        <v>181</v>
      </c>
      <c r="D101" s="272" t="s">
        <v>330</v>
      </c>
      <c r="E101" s="273"/>
      <c r="F101" s="274"/>
      <c r="G101" s="138"/>
      <c r="H101" s="138">
        <v>111</v>
      </c>
      <c r="I101" s="138">
        <f t="shared" si="16"/>
        <v>111</v>
      </c>
      <c r="J101" s="139"/>
      <c r="K101" s="139"/>
      <c r="L101" s="119"/>
      <c r="M101" s="138">
        <v>0</v>
      </c>
      <c r="N101" s="138">
        <f t="shared" si="17"/>
        <v>0</v>
      </c>
      <c r="O101" s="87"/>
      <c r="P101" s="87">
        <f t="shared" si="18"/>
        <v>-111</v>
      </c>
      <c r="Q101" s="87">
        <f t="shared" si="19"/>
        <v>-111</v>
      </c>
      <c r="X101" s="198"/>
      <c r="Y101" s="198"/>
      <c r="Z101" s="199"/>
      <c r="AA101" s="199"/>
      <c r="AB101" s="140"/>
      <c r="AC101" s="140"/>
      <c r="AD101" s="140"/>
    </row>
    <row r="102" spans="3:30" ht="15.75">
      <c r="C102" s="202" t="s">
        <v>181</v>
      </c>
      <c r="D102" s="272" t="s">
        <v>331</v>
      </c>
      <c r="E102" s="273"/>
      <c r="F102" s="274"/>
      <c r="G102" s="138"/>
      <c r="H102" s="138">
        <v>2</v>
      </c>
      <c r="I102" s="138">
        <f t="shared" si="16"/>
        <v>2</v>
      </c>
      <c r="J102" s="139"/>
      <c r="K102" s="139"/>
      <c r="L102" s="119"/>
      <c r="M102" s="138">
        <v>0</v>
      </c>
      <c r="N102" s="138">
        <f t="shared" si="17"/>
        <v>0</v>
      </c>
      <c r="O102" s="87"/>
      <c r="P102" s="87">
        <f t="shared" si="18"/>
        <v>-2</v>
      </c>
      <c r="Q102" s="87">
        <f t="shared" si="19"/>
        <v>-2</v>
      </c>
      <c r="X102" s="198"/>
      <c r="Y102" s="198"/>
      <c r="Z102" s="199"/>
      <c r="AA102" s="199"/>
      <c r="AB102" s="140"/>
      <c r="AC102" s="140"/>
      <c r="AD102" s="140"/>
    </row>
    <row r="103" spans="3:30" ht="18.75" customHeight="1">
      <c r="C103" s="202" t="s">
        <v>182</v>
      </c>
      <c r="D103" s="272" t="s">
        <v>332</v>
      </c>
      <c r="E103" s="273"/>
      <c r="F103" s="274"/>
      <c r="G103" s="138"/>
      <c r="H103" s="138">
        <v>165</v>
      </c>
      <c r="I103" s="138">
        <f t="shared" si="16"/>
        <v>165</v>
      </c>
      <c r="J103" s="139"/>
      <c r="K103" s="139"/>
      <c r="L103" s="119"/>
      <c r="M103" s="138">
        <v>0</v>
      </c>
      <c r="N103" s="138">
        <f t="shared" si="17"/>
        <v>0</v>
      </c>
      <c r="O103" s="87"/>
      <c r="P103" s="87">
        <f t="shared" si="18"/>
        <v>-165</v>
      </c>
      <c r="Q103" s="87">
        <f t="shared" si="19"/>
        <v>-165</v>
      </c>
      <c r="X103" s="198"/>
      <c r="Y103" s="198"/>
      <c r="Z103" s="199"/>
      <c r="AA103" s="199"/>
      <c r="AB103" s="140"/>
      <c r="AC103" s="140"/>
      <c r="AD103" s="140"/>
    </row>
    <row r="104" spans="3:30" ht="55.5" customHeight="1">
      <c r="C104" s="353" t="s">
        <v>334</v>
      </c>
      <c r="D104" s="354"/>
      <c r="E104" s="354"/>
      <c r="F104" s="354"/>
      <c r="G104" s="354"/>
      <c r="H104" s="354"/>
      <c r="I104" s="354"/>
      <c r="J104" s="354"/>
      <c r="K104" s="354"/>
      <c r="L104" s="354"/>
      <c r="M104" s="354"/>
      <c r="N104" s="354"/>
      <c r="O104" s="354"/>
      <c r="P104" s="354"/>
      <c r="Q104" s="354"/>
      <c r="X104" s="379"/>
      <c r="Y104" s="379"/>
      <c r="Z104" s="384"/>
      <c r="AA104" s="384"/>
      <c r="AB104" s="140"/>
      <c r="AC104" s="140"/>
      <c r="AD104" s="140"/>
    </row>
    <row r="105" spans="3:30" ht="12.75">
      <c r="C105" s="111" t="s">
        <v>52</v>
      </c>
      <c r="D105" s="348" t="s">
        <v>51</v>
      </c>
      <c r="E105" s="348"/>
      <c r="F105" s="348"/>
      <c r="G105" s="98"/>
      <c r="H105" s="98"/>
      <c r="I105" s="98"/>
      <c r="J105" s="98"/>
      <c r="K105" s="98"/>
      <c r="L105" s="98"/>
      <c r="M105" s="98"/>
      <c r="N105" s="98"/>
      <c r="O105" s="98"/>
      <c r="P105" s="98"/>
      <c r="Q105" s="98"/>
      <c r="X105" s="380"/>
      <c r="Y105" s="380"/>
      <c r="Z105" s="371"/>
      <c r="AA105" s="371"/>
      <c r="AB105" s="140"/>
      <c r="AC105" s="140"/>
      <c r="AD105" s="140"/>
    </row>
    <row r="106" spans="3:30" ht="25.5" customHeight="1">
      <c r="C106" s="141" t="s">
        <v>43</v>
      </c>
      <c r="D106" s="348" t="s">
        <v>335</v>
      </c>
      <c r="E106" s="348"/>
      <c r="F106" s="348"/>
      <c r="G106" s="116"/>
      <c r="H106" s="116">
        <v>2</v>
      </c>
      <c r="I106" s="116">
        <f>H106</f>
        <v>2</v>
      </c>
      <c r="J106" s="116"/>
      <c r="K106" s="116"/>
      <c r="L106" s="116"/>
      <c r="M106" s="116">
        <v>2</v>
      </c>
      <c r="N106" s="116">
        <f>M106</f>
        <v>2</v>
      </c>
      <c r="O106" s="116"/>
      <c r="P106" s="116">
        <f>M106-H106</f>
        <v>0</v>
      </c>
      <c r="Q106" s="116">
        <f>P106</f>
        <v>0</v>
      </c>
      <c r="X106" s="140"/>
      <c r="Y106" s="140"/>
      <c r="Z106" s="371"/>
      <c r="AA106" s="371"/>
      <c r="AB106" s="140"/>
      <c r="AC106" s="140"/>
      <c r="AD106" s="140"/>
    </row>
    <row r="107" spans="3:30" ht="25.5" customHeight="1">
      <c r="C107" s="218" t="s">
        <v>42</v>
      </c>
      <c r="D107" s="272" t="s">
        <v>342</v>
      </c>
      <c r="E107" s="273"/>
      <c r="F107" s="274"/>
      <c r="G107" s="138"/>
      <c r="H107" s="138">
        <v>3</v>
      </c>
      <c r="I107" s="116">
        <f>H107</f>
        <v>3</v>
      </c>
      <c r="J107" s="368"/>
      <c r="K107" s="368"/>
      <c r="L107" s="119"/>
      <c r="M107" s="138">
        <v>3</v>
      </c>
      <c r="N107" s="116">
        <f>M107</f>
        <v>3</v>
      </c>
      <c r="O107" s="87"/>
      <c r="P107" s="116">
        <f aca="true" t="shared" si="20" ref="P107:P117">M107-H107</f>
        <v>0</v>
      </c>
      <c r="Q107" s="116">
        <f aca="true" t="shared" si="21" ref="Q107:Q117">P107</f>
        <v>0</v>
      </c>
      <c r="X107" s="140"/>
      <c r="Y107" s="140"/>
      <c r="Z107" s="371"/>
      <c r="AA107" s="371"/>
      <c r="AB107" s="140"/>
      <c r="AC107" s="140"/>
      <c r="AD107" s="140"/>
    </row>
    <row r="108" spans="3:30" ht="15.75">
      <c r="C108" s="205" t="s">
        <v>41</v>
      </c>
      <c r="D108" s="272" t="s">
        <v>343</v>
      </c>
      <c r="E108" s="273"/>
      <c r="F108" s="274"/>
      <c r="G108" s="138"/>
      <c r="H108" s="138">
        <v>800</v>
      </c>
      <c r="I108" s="116">
        <f>H108</f>
        <v>800</v>
      </c>
      <c r="J108" s="368"/>
      <c r="K108" s="368"/>
      <c r="L108" s="119"/>
      <c r="M108" s="138">
        <v>0</v>
      </c>
      <c r="N108" s="116">
        <f>M108</f>
        <v>0</v>
      </c>
      <c r="O108" s="87"/>
      <c r="P108" s="116">
        <f t="shared" si="20"/>
        <v>-800</v>
      </c>
      <c r="Q108" s="116">
        <f t="shared" si="21"/>
        <v>-800</v>
      </c>
      <c r="X108" s="140"/>
      <c r="Y108" s="140"/>
      <c r="Z108" s="371"/>
      <c r="AA108" s="371"/>
      <c r="AB108" s="140"/>
      <c r="AC108" s="140"/>
      <c r="AD108" s="140"/>
    </row>
    <row r="109" spans="3:30" ht="15.75">
      <c r="C109" s="205" t="s">
        <v>40</v>
      </c>
      <c r="D109" s="272" t="s">
        <v>344</v>
      </c>
      <c r="E109" s="273"/>
      <c r="F109" s="274"/>
      <c r="G109" s="138"/>
      <c r="H109" s="138">
        <v>37</v>
      </c>
      <c r="I109" s="116">
        <f>H109</f>
        <v>37</v>
      </c>
      <c r="J109" s="368"/>
      <c r="K109" s="368"/>
      <c r="L109" s="119"/>
      <c r="M109" s="138">
        <v>32</v>
      </c>
      <c r="N109" s="116">
        <f>M109</f>
        <v>32</v>
      </c>
      <c r="O109" s="87"/>
      <c r="P109" s="116">
        <f t="shared" si="20"/>
        <v>-5</v>
      </c>
      <c r="Q109" s="116">
        <f t="shared" si="21"/>
        <v>-5</v>
      </c>
      <c r="X109" s="140"/>
      <c r="Y109" s="140"/>
      <c r="Z109" s="371"/>
      <c r="AA109" s="371"/>
      <c r="AB109" s="140"/>
      <c r="AC109" s="140"/>
      <c r="AD109" s="140"/>
    </row>
    <row r="110" spans="3:30" ht="33" customHeight="1">
      <c r="C110" s="219" t="s">
        <v>156</v>
      </c>
      <c r="D110" s="272" t="s">
        <v>345</v>
      </c>
      <c r="E110" s="273"/>
      <c r="F110" s="274"/>
      <c r="G110" s="138"/>
      <c r="H110" s="138">
        <v>10</v>
      </c>
      <c r="I110" s="116">
        <f>H110</f>
        <v>10</v>
      </c>
      <c r="J110" s="368"/>
      <c r="K110" s="368"/>
      <c r="L110" s="119"/>
      <c r="M110" s="138">
        <v>0</v>
      </c>
      <c r="N110" s="116">
        <f>M110</f>
        <v>0</v>
      </c>
      <c r="O110" s="87"/>
      <c r="P110" s="116">
        <f t="shared" si="20"/>
        <v>-10</v>
      </c>
      <c r="Q110" s="116">
        <f t="shared" si="21"/>
        <v>-10</v>
      </c>
      <c r="X110" s="140"/>
      <c r="Y110" s="140"/>
      <c r="Z110" s="388"/>
      <c r="AA110" s="388"/>
      <c r="AB110" s="140"/>
      <c r="AC110" s="140"/>
      <c r="AD110" s="140"/>
    </row>
    <row r="111" spans="3:30" ht="15.75">
      <c r="C111" s="202" t="s">
        <v>208</v>
      </c>
      <c r="D111" s="272" t="s">
        <v>346</v>
      </c>
      <c r="E111" s="273"/>
      <c r="F111" s="274"/>
      <c r="G111" s="138"/>
      <c r="H111" s="138">
        <v>9</v>
      </c>
      <c r="I111" s="116">
        <f aca="true" t="shared" si="22" ref="I111:I117">H111</f>
        <v>9</v>
      </c>
      <c r="J111" s="368"/>
      <c r="K111" s="368"/>
      <c r="L111" s="119"/>
      <c r="M111" s="138">
        <v>0</v>
      </c>
      <c r="N111" s="116">
        <f aca="true" t="shared" si="23" ref="N111:N117">M111</f>
        <v>0</v>
      </c>
      <c r="O111" s="87"/>
      <c r="P111" s="116">
        <f t="shared" si="20"/>
        <v>-9</v>
      </c>
      <c r="Q111" s="116">
        <f t="shared" si="21"/>
        <v>-9</v>
      </c>
      <c r="X111" s="140"/>
      <c r="Y111" s="140"/>
      <c r="Z111" s="142"/>
      <c r="AA111" s="142"/>
      <c r="AB111" s="140"/>
      <c r="AC111" s="140"/>
      <c r="AD111" s="140"/>
    </row>
    <row r="112" spans="3:30" ht="15.75">
      <c r="C112" s="202" t="s">
        <v>209</v>
      </c>
      <c r="D112" s="280" t="s">
        <v>347</v>
      </c>
      <c r="E112" s="280"/>
      <c r="F112" s="280"/>
      <c r="G112" s="138"/>
      <c r="H112" s="138">
        <v>385</v>
      </c>
      <c r="I112" s="116">
        <f t="shared" si="22"/>
        <v>385</v>
      </c>
      <c r="J112" s="368"/>
      <c r="K112" s="368"/>
      <c r="L112" s="119"/>
      <c r="M112" s="138">
        <v>0</v>
      </c>
      <c r="N112" s="116">
        <f t="shared" si="23"/>
        <v>0</v>
      </c>
      <c r="O112" s="87"/>
      <c r="P112" s="116">
        <f t="shared" si="20"/>
        <v>-385</v>
      </c>
      <c r="Q112" s="116">
        <f t="shared" si="21"/>
        <v>-385</v>
      </c>
      <c r="X112" s="140"/>
      <c r="Y112" s="140"/>
      <c r="Z112" s="384"/>
      <c r="AA112" s="384"/>
      <c r="AB112" s="140"/>
      <c r="AC112" s="140"/>
      <c r="AD112" s="140"/>
    </row>
    <row r="113" spans="3:30" ht="15.75">
      <c r="C113" s="202" t="s">
        <v>210</v>
      </c>
      <c r="D113" s="280" t="s">
        <v>348</v>
      </c>
      <c r="E113" s="280"/>
      <c r="F113" s="280"/>
      <c r="G113" s="138"/>
      <c r="H113" s="138">
        <v>22</v>
      </c>
      <c r="I113" s="116">
        <f t="shared" si="22"/>
        <v>22</v>
      </c>
      <c r="J113" s="368"/>
      <c r="K113" s="368"/>
      <c r="L113" s="119"/>
      <c r="M113" s="138">
        <v>0</v>
      </c>
      <c r="N113" s="116">
        <f t="shared" si="23"/>
        <v>0</v>
      </c>
      <c r="O113" s="87"/>
      <c r="P113" s="116">
        <f t="shared" si="20"/>
        <v>-22</v>
      </c>
      <c r="Q113" s="116">
        <f t="shared" si="21"/>
        <v>-22</v>
      </c>
      <c r="X113" s="140"/>
      <c r="Y113" s="140"/>
      <c r="Z113" s="384"/>
      <c r="AA113" s="384"/>
      <c r="AB113" s="140"/>
      <c r="AC113" s="140"/>
      <c r="AD113" s="140"/>
    </row>
    <row r="114" spans="3:30" ht="15.75">
      <c r="C114" s="202" t="s">
        <v>211</v>
      </c>
      <c r="D114" s="280" t="s">
        <v>349</v>
      </c>
      <c r="E114" s="280"/>
      <c r="F114" s="280"/>
      <c r="G114" s="138"/>
      <c r="H114" s="138">
        <v>4</v>
      </c>
      <c r="I114" s="116">
        <f t="shared" si="22"/>
        <v>4</v>
      </c>
      <c r="J114" s="368"/>
      <c r="K114" s="368"/>
      <c r="L114" s="119"/>
      <c r="M114" s="138">
        <v>0</v>
      </c>
      <c r="N114" s="116">
        <f t="shared" si="23"/>
        <v>0</v>
      </c>
      <c r="O114" s="87"/>
      <c r="P114" s="116">
        <f t="shared" si="20"/>
        <v>-4</v>
      </c>
      <c r="Q114" s="116">
        <f t="shared" si="21"/>
        <v>-4</v>
      </c>
      <c r="X114" s="140"/>
      <c r="Y114" s="140"/>
      <c r="Z114" s="384"/>
      <c r="AA114" s="384"/>
      <c r="AB114" s="140"/>
      <c r="AC114" s="140"/>
      <c r="AD114" s="140"/>
    </row>
    <row r="115" spans="3:30" ht="15.75">
      <c r="C115" s="202" t="s">
        <v>212</v>
      </c>
      <c r="D115" s="280" t="s">
        <v>350</v>
      </c>
      <c r="E115" s="280"/>
      <c r="F115" s="280"/>
      <c r="G115" s="138"/>
      <c r="H115" s="138">
        <v>276</v>
      </c>
      <c r="I115" s="116">
        <f t="shared" si="22"/>
        <v>276</v>
      </c>
      <c r="J115" s="368"/>
      <c r="K115" s="368"/>
      <c r="L115" s="119"/>
      <c r="M115" s="138">
        <v>0</v>
      </c>
      <c r="N115" s="116">
        <f t="shared" si="23"/>
        <v>0</v>
      </c>
      <c r="O115" s="87"/>
      <c r="P115" s="116">
        <f t="shared" si="20"/>
        <v>-276</v>
      </c>
      <c r="Q115" s="116">
        <f t="shared" si="21"/>
        <v>-276</v>
      </c>
      <c r="W115" s="38"/>
      <c r="X115" s="140"/>
      <c r="Y115" s="140"/>
      <c r="Z115" s="384"/>
      <c r="AA115" s="384"/>
      <c r="AB115" s="140"/>
      <c r="AC115" s="140"/>
      <c r="AD115" s="140"/>
    </row>
    <row r="116" spans="3:30" ht="15.75">
      <c r="C116" s="202" t="s">
        <v>213</v>
      </c>
      <c r="D116" s="280" t="s">
        <v>351</v>
      </c>
      <c r="E116" s="280"/>
      <c r="F116" s="280"/>
      <c r="G116" s="138"/>
      <c r="H116" s="138">
        <v>165</v>
      </c>
      <c r="I116" s="116">
        <f t="shared" si="22"/>
        <v>165</v>
      </c>
      <c r="J116" s="368"/>
      <c r="K116" s="368"/>
      <c r="L116" s="119"/>
      <c r="M116" s="138">
        <v>0</v>
      </c>
      <c r="N116" s="116">
        <f t="shared" si="23"/>
        <v>0</v>
      </c>
      <c r="O116" s="87"/>
      <c r="P116" s="116">
        <f t="shared" si="20"/>
        <v>-165</v>
      </c>
      <c r="Q116" s="116">
        <f t="shared" si="21"/>
        <v>-165</v>
      </c>
      <c r="W116" s="38"/>
      <c r="X116" s="140"/>
      <c r="Y116" s="140"/>
      <c r="Z116" s="384"/>
      <c r="AA116" s="384"/>
      <c r="AB116" s="140"/>
      <c r="AC116" s="140"/>
      <c r="AD116" s="140"/>
    </row>
    <row r="117" spans="3:30" ht="16.5" customHeight="1">
      <c r="C117" s="202" t="s">
        <v>214</v>
      </c>
      <c r="D117" s="280" t="s">
        <v>352</v>
      </c>
      <c r="E117" s="280"/>
      <c r="F117" s="280"/>
      <c r="G117" s="138"/>
      <c r="H117" s="138">
        <v>2</v>
      </c>
      <c r="I117" s="116">
        <f t="shared" si="22"/>
        <v>2</v>
      </c>
      <c r="J117" s="368"/>
      <c r="K117" s="368"/>
      <c r="L117" s="119"/>
      <c r="M117" s="138">
        <v>0</v>
      </c>
      <c r="N117" s="116">
        <f t="shared" si="23"/>
        <v>0</v>
      </c>
      <c r="O117" s="87"/>
      <c r="P117" s="116">
        <f t="shared" si="20"/>
        <v>-2</v>
      </c>
      <c r="Q117" s="116">
        <f t="shared" si="21"/>
        <v>-2</v>
      </c>
      <c r="W117" s="38"/>
      <c r="X117" s="389"/>
      <c r="Y117" s="389"/>
      <c r="Z117" s="384"/>
      <c r="AA117" s="384"/>
      <c r="AB117" s="140"/>
      <c r="AC117" s="140"/>
      <c r="AD117" s="140"/>
    </row>
    <row r="118" spans="3:30" ht="40.5" customHeight="1">
      <c r="C118" s="353" t="s">
        <v>341</v>
      </c>
      <c r="D118" s="354"/>
      <c r="E118" s="354"/>
      <c r="F118" s="354"/>
      <c r="G118" s="354"/>
      <c r="H118" s="354"/>
      <c r="I118" s="354"/>
      <c r="J118" s="354"/>
      <c r="K118" s="354"/>
      <c r="L118" s="354"/>
      <c r="M118" s="354"/>
      <c r="N118" s="354"/>
      <c r="O118" s="354"/>
      <c r="P118" s="354"/>
      <c r="Q118" s="354"/>
      <c r="W118" s="38"/>
      <c r="X118" s="389"/>
      <c r="Y118" s="389"/>
      <c r="Z118" s="140"/>
      <c r="AA118" s="140"/>
      <c r="AB118" s="140"/>
      <c r="AC118" s="140"/>
      <c r="AD118" s="140"/>
    </row>
    <row r="119" spans="3:29" ht="12.75">
      <c r="C119" s="5">
        <v>3</v>
      </c>
      <c r="D119" s="276" t="s">
        <v>50</v>
      </c>
      <c r="E119" s="355"/>
      <c r="F119" s="355"/>
      <c r="G119" s="355"/>
      <c r="H119" s="355"/>
      <c r="I119" s="355"/>
      <c r="J119" s="355"/>
      <c r="K119" s="355"/>
      <c r="L119" s="355"/>
      <c r="M119" s="355"/>
      <c r="N119" s="355"/>
      <c r="O119" s="355"/>
      <c r="P119" s="355"/>
      <c r="Q119" s="355"/>
      <c r="W119" s="38"/>
      <c r="X119" s="389"/>
      <c r="Y119" s="389"/>
      <c r="Z119" s="38"/>
      <c r="AA119" s="38"/>
      <c r="AB119" s="38"/>
      <c r="AC119" s="38"/>
    </row>
    <row r="120" spans="3:29" ht="36.75" customHeight="1">
      <c r="C120" s="202" t="s">
        <v>46</v>
      </c>
      <c r="D120" s="272" t="s">
        <v>224</v>
      </c>
      <c r="E120" s="273"/>
      <c r="F120" s="274"/>
      <c r="G120" s="138"/>
      <c r="H120" s="145">
        <v>9.9</v>
      </c>
      <c r="I120" s="145">
        <f>H120</f>
        <v>9.9</v>
      </c>
      <c r="J120" s="368"/>
      <c r="K120" s="368"/>
      <c r="L120" s="119"/>
      <c r="M120" s="145">
        <v>7.93698</v>
      </c>
      <c r="N120" s="145">
        <f>M120</f>
        <v>7.93698</v>
      </c>
      <c r="O120" s="87"/>
      <c r="P120" s="146">
        <f>M120-H120</f>
        <v>-1.9630200000000002</v>
      </c>
      <c r="Q120" s="146">
        <f>P120</f>
        <v>-1.9630200000000002</v>
      </c>
      <c r="W120" s="38"/>
      <c r="X120" s="389"/>
      <c r="Y120" s="389"/>
      <c r="Z120" s="38"/>
      <c r="AA120" s="38"/>
      <c r="AB120" s="38"/>
      <c r="AC120" s="38"/>
    </row>
    <row r="121" spans="3:29" ht="15.75">
      <c r="C121" s="202" t="s">
        <v>47</v>
      </c>
      <c r="D121" s="272" t="s">
        <v>359</v>
      </c>
      <c r="E121" s="273"/>
      <c r="F121" s="274"/>
      <c r="G121" s="138"/>
      <c r="H121" s="145">
        <v>0.18288</v>
      </c>
      <c r="I121" s="145">
        <f aca="true" t="shared" si="24" ref="I121:I129">H121</f>
        <v>0.18288</v>
      </c>
      <c r="J121" s="368"/>
      <c r="K121" s="368"/>
      <c r="L121" s="119"/>
      <c r="M121" s="145">
        <v>0</v>
      </c>
      <c r="N121" s="145">
        <f aca="true" t="shared" si="25" ref="N121:N129">M121</f>
        <v>0</v>
      </c>
      <c r="O121" s="87"/>
      <c r="P121" s="146">
        <f aca="true" t="shared" si="26" ref="P121:P129">M121-H121</f>
        <v>-0.18288</v>
      </c>
      <c r="Q121" s="146">
        <f aca="true" t="shared" si="27" ref="Q121:Q129">P121</f>
        <v>-0.18288</v>
      </c>
      <c r="W121" s="38"/>
      <c r="X121" s="389"/>
      <c r="Y121" s="389"/>
      <c r="Z121" s="38"/>
      <c r="AA121" s="38"/>
      <c r="AB121" s="38"/>
      <c r="AC121" s="38"/>
    </row>
    <row r="122" spans="3:29" ht="15.75">
      <c r="C122" s="202" t="s">
        <v>157</v>
      </c>
      <c r="D122" s="272" t="s">
        <v>226</v>
      </c>
      <c r="E122" s="273"/>
      <c r="F122" s="274"/>
      <c r="G122" s="138"/>
      <c r="H122" s="145">
        <v>8.862</v>
      </c>
      <c r="I122" s="145">
        <f t="shared" si="24"/>
        <v>8.862</v>
      </c>
      <c r="J122" s="368"/>
      <c r="K122" s="368"/>
      <c r="L122" s="119"/>
      <c r="M122" s="145">
        <v>8.0596</v>
      </c>
      <c r="N122" s="145">
        <f t="shared" si="25"/>
        <v>8.0596</v>
      </c>
      <c r="O122" s="87"/>
      <c r="P122" s="146">
        <f t="shared" si="26"/>
        <v>-0.8024000000000004</v>
      </c>
      <c r="Q122" s="146">
        <f t="shared" si="27"/>
        <v>-0.8024000000000004</v>
      </c>
      <c r="W122" s="38"/>
      <c r="X122" s="389"/>
      <c r="Y122" s="389"/>
      <c r="Z122" s="38"/>
      <c r="AA122" s="38"/>
      <c r="AB122" s="38"/>
      <c r="AC122" s="38"/>
    </row>
    <row r="123" spans="3:29" ht="15.75">
      <c r="C123" s="202" t="s">
        <v>158</v>
      </c>
      <c r="D123" s="272" t="s">
        <v>227</v>
      </c>
      <c r="E123" s="273"/>
      <c r="F123" s="274"/>
      <c r="G123" s="138"/>
      <c r="H123" s="145">
        <v>17.01</v>
      </c>
      <c r="I123" s="145">
        <f t="shared" si="24"/>
        <v>17.01</v>
      </c>
      <c r="J123" s="368"/>
      <c r="K123" s="368"/>
      <c r="L123" s="119"/>
      <c r="M123" s="145">
        <v>0</v>
      </c>
      <c r="N123" s="145">
        <f t="shared" si="25"/>
        <v>0</v>
      </c>
      <c r="O123" s="87"/>
      <c r="P123" s="146">
        <f t="shared" si="26"/>
        <v>-17.01</v>
      </c>
      <c r="Q123" s="146">
        <f t="shared" si="27"/>
        <v>-17.01</v>
      </c>
      <c r="W123" s="38"/>
      <c r="X123" s="389"/>
      <c r="Y123" s="389"/>
      <c r="Z123" s="38"/>
      <c r="AA123" s="38"/>
      <c r="AB123" s="38"/>
      <c r="AC123" s="38"/>
    </row>
    <row r="124" spans="3:29" ht="15.75">
      <c r="C124" s="202" t="s">
        <v>215</v>
      </c>
      <c r="D124" s="272" t="s">
        <v>360</v>
      </c>
      <c r="E124" s="273"/>
      <c r="F124" s="274"/>
      <c r="G124" s="138"/>
      <c r="H124" s="145">
        <v>1.09</v>
      </c>
      <c r="I124" s="145">
        <f t="shared" si="24"/>
        <v>1.09</v>
      </c>
      <c r="J124" s="368"/>
      <c r="K124" s="368"/>
      <c r="L124" s="119"/>
      <c r="M124" s="145">
        <v>0</v>
      </c>
      <c r="N124" s="145">
        <f t="shared" si="25"/>
        <v>0</v>
      </c>
      <c r="O124" s="87"/>
      <c r="P124" s="146">
        <f t="shared" si="26"/>
        <v>-1.09</v>
      </c>
      <c r="Q124" s="146">
        <f t="shared" si="27"/>
        <v>-1.09</v>
      </c>
      <c r="W124" s="38"/>
      <c r="X124" s="389"/>
      <c r="Y124" s="389"/>
      <c r="Z124" s="38"/>
      <c r="AA124" s="38"/>
      <c r="AB124" s="38"/>
      <c r="AC124" s="38"/>
    </row>
    <row r="125" spans="3:29" ht="15.75">
      <c r="C125" s="202" t="s">
        <v>216</v>
      </c>
      <c r="D125" s="272" t="s">
        <v>361</v>
      </c>
      <c r="E125" s="273"/>
      <c r="F125" s="274"/>
      <c r="G125" s="138"/>
      <c r="H125" s="145">
        <v>1.363</v>
      </c>
      <c r="I125" s="145">
        <f t="shared" si="24"/>
        <v>1.363</v>
      </c>
      <c r="J125" s="368"/>
      <c r="K125" s="368"/>
      <c r="L125" s="119"/>
      <c r="M125" s="145">
        <v>0</v>
      </c>
      <c r="N125" s="145">
        <f t="shared" si="25"/>
        <v>0</v>
      </c>
      <c r="O125" s="87"/>
      <c r="P125" s="146">
        <f t="shared" si="26"/>
        <v>-1.363</v>
      </c>
      <c r="Q125" s="146">
        <f t="shared" si="27"/>
        <v>-1.363</v>
      </c>
      <c r="W125" s="38"/>
      <c r="X125" s="38"/>
      <c r="Y125" s="38"/>
      <c r="Z125" s="38"/>
      <c r="AA125" s="38"/>
      <c r="AB125" s="38"/>
      <c r="AC125" s="38"/>
    </row>
    <row r="126" spans="3:29" ht="15.75">
      <c r="C126" s="202" t="s">
        <v>217</v>
      </c>
      <c r="D126" s="272" t="s">
        <v>362</v>
      </c>
      <c r="E126" s="273"/>
      <c r="F126" s="274"/>
      <c r="G126" s="138"/>
      <c r="H126" s="145">
        <v>18</v>
      </c>
      <c r="I126" s="145">
        <f t="shared" si="24"/>
        <v>18</v>
      </c>
      <c r="J126" s="368"/>
      <c r="K126" s="368"/>
      <c r="L126" s="119"/>
      <c r="M126" s="145">
        <v>0</v>
      </c>
      <c r="N126" s="145">
        <f t="shared" si="25"/>
        <v>0</v>
      </c>
      <c r="O126" s="87"/>
      <c r="P126" s="146">
        <f t="shared" si="26"/>
        <v>-18</v>
      </c>
      <c r="Q126" s="146">
        <f t="shared" si="27"/>
        <v>-18</v>
      </c>
      <c r="W126" s="38"/>
      <c r="X126" s="38"/>
      <c r="Y126" s="38"/>
      <c r="Z126" s="38"/>
      <c r="AA126" s="38"/>
      <c r="AB126" s="38"/>
      <c r="AC126" s="38"/>
    </row>
    <row r="127" spans="3:29" ht="15.75">
      <c r="C127" s="202" t="s">
        <v>218</v>
      </c>
      <c r="D127" s="272" t="s">
        <v>363</v>
      </c>
      <c r="E127" s="273"/>
      <c r="F127" s="274"/>
      <c r="G127" s="138"/>
      <c r="H127" s="145">
        <v>0.32174</v>
      </c>
      <c r="I127" s="145">
        <f t="shared" si="24"/>
        <v>0.32174</v>
      </c>
      <c r="J127" s="368"/>
      <c r="K127" s="368"/>
      <c r="L127" s="119"/>
      <c r="M127" s="145">
        <v>0</v>
      </c>
      <c r="N127" s="145">
        <f t="shared" si="25"/>
        <v>0</v>
      </c>
      <c r="O127" s="87"/>
      <c r="P127" s="146">
        <f t="shared" si="26"/>
        <v>-0.32174</v>
      </c>
      <c r="Q127" s="146">
        <f t="shared" si="27"/>
        <v>-0.32174</v>
      </c>
      <c r="W127" s="38"/>
      <c r="X127" s="38"/>
      <c r="Y127" s="38"/>
      <c r="Z127" s="38"/>
      <c r="AA127" s="38"/>
      <c r="AB127" s="38"/>
      <c r="AC127" s="38"/>
    </row>
    <row r="128" spans="3:29" ht="15.75">
      <c r="C128" s="202" t="s">
        <v>219</v>
      </c>
      <c r="D128" s="272" t="s">
        <v>364</v>
      </c>
      <c r="E128" s="273"/>
      <c r="F128" s="274"/>
      <c r="G128" s="138"/>
      <c r="H128" s="145">
        <v>0.33636</v>
      </c>
      <c r="I128" s="145">
        <f t="shared" si="24"/>
        <v>0.33636</v>
      </c>
      <c r="J128" s="368"/>
      <c r="K128" s="368"/>
      <c r="L128" s="119"/>
      <c r="M128" s="145">
        <v>0</v>
      </c>
      <c r="N128" s="145">
        <f t="shared" si="25"/>
        <v>0</v>
      </c>
      <c r="O128" s="87"/>
      <c r="P128" s="146">
        <f t="shared" si="26"/>
        <v>-0.33636</v>
      </c>
      <c r="Q128" s="146">
        <f t="shared" si="27"/>
        <v>-0.33636</v>
      </c>
      <c r="W128" s="38"/>
      <c r="X128" s="38"/>
      <c r="Y128" s="38"/>
      <c r="Z128" s="38"/>
      <c r="AA128" s="38"/>
      <c r="AB128" s="38"/>
      <c r="AC128" s="38"/>
    </row>
    <row r="129" spans="3:29" ht="39.75" customHeight="1">
      <c r="C129" s="202" t="s">
        <v>256</v>
      </c>
      <c r="D129" s="272" t="s">
        <v>365</v>
      </c>
      <c r="E129" s="273"/>
      <c r="F129" s="274"/>
      <c r="G129" s="138"/>
      <c r="H129" s="145">
        <v>60</v>
      </c>
      <c r="I129" s="145">
        <f t="shared" si="24"/>
        <v>60</v>
      </c>
      <c r="J129" s="139"/>
      <c r="K129" s="139"/>
      <c r="L129" s="119"/>
      <c r="M129" s="145">
        <v>0</v>
      </c>
      <c r="N129" s="145">
        <f t="shared" si="25"/>
        <v>0</v>
      </c>
      <c r="O129" s="87"/>
      <c r="P129" s="146">
        <f t="shared" si="26"/>
        <v>-60</v>
      </c>
      <c r="Q129" s="146">
        <f t="shared" si="27"/>
        <v>-60</v>
      </c>
      <c r="W129" s="38"/>
      <c r="X129" s="38"/>
      <c r="Y129" s="38"/>
      <c r="Z129" s="38"/>
      <c r="AA129" s="38"/>
      <c r="AB129" s="38"/>
      <c r="AC129" s="38"/>
    </row>
    <row r="130" spans="3:29" ht="39" customHeight="1">
      <c r="C130" s="353" t="s">
        <v>366</v>
      </c>
      <c r="D130" s="354"/>
      <c r="E130" s="354"/>
      <c r="F130" s="354"/>
      <c r="G130" s="354"/>
      <c r="H130" s="354"/>
      <c r="I130" s="354"/>
      <c r="J130" s="354"/>
      <c r="K130" s="354"/>
      <c r="L130" s="354"/>
      <c r="M130" s="354"/>
      <c r="N130" s="354"/>
      <c r="O130" s="354"/>
      <c r="P130" s="354"/>
      <c r="Q130" s="354"/>
      <c r="W130" s="38"/>
      <c r="X130" s="38"/>
      <c r="Y130" s="38"/>
      <c r="Z130" s="38"/>
      <c r="AA130" s="38"/>
      <c r="AB130" s="38"/>
      <c r="AC130" s="38"/>
    </row>
    <row r="131" spans="3:29" ht="12.75">
      <c r="C131" s="66">
        <v>4</v>
      </c>
      <c r="D131" s="292" t="s">
        <v>122</v>
      </c>
      <c r="E131" s="293"/>
      <c r="F131" s="293"/>
      <c r="G131" s="293"/>
      <c r="H131" s="293"/>
      <c r="I131" s="293"/>
      <c r="J131" s="293"/>
      <c r="K131" s="293"/>
      <c r="L131" s="293"/>
      <c r="M131" s="293"/>
      <c r="N131" s="293"/>
      <c r="O131" s="293"/>
      <c r="P131" s="293"/>
      <c r="Q131" s="293"/>
      <c r="W131" s="38"/>
      <c r="X131" s="38"/>
      <c r="Y131" s="38"/>
      <c r="Z131" s="38"/>
      <c r="AA131" s="38"/>
      <c r="AB131" s="38"/>
      <c r="AC131" s="38"/>
    </row>
    <row r="132" spans="3:29" ht="15.75">
      <c r="C132" s="202" t="s">
        <v>375</v>
      </c>
      <c r="D132" s="385" t="s">
        <v>229</v>
      </c>
      <c r="E132" s="386"/>
      <c r="F132" s="387"/>
      <c r="G132" s="116"/>
      <c r="H132" s="116">
        <v>100</v>
      </c>
      <c r="I132" s="116">
        <v>100</v>
      </c>
      <c r="J132" s="116"/>
      <c r="K132" s="116"/>
      <c r="L132" s="116"/>
      <c r="M132" s="116">
        <v>100</v>
      </c>
      <c r="N132" s="116">
        <v>100</v>
      </c>
      <c r="O132" s="116"/>
      <c r="P132" s="116">
        <f>M132-H132</f>
        <v>0</v>
      </c>
      <c r="Q132" s="116">
        <f>N132-I132</f>
        <v>0</v>
      </c>
      <c r="W132" s="38"/>
      <c r="X132" s="38"/>
      <c r="Y132" s="38"/>
      <c r="Z132" s="389"/>
      <c r="AA132" s="389"/>
      <c r="AB132" s="38"/>
      <c r="AC132" s="38"/>
    </row>
    <row r="133" spans="3:29" ht="15.75">
      <c r="C133" s="202" t="s">
        <v>376</v>
      </c>
      <c r="D133" s="385" t="s">
        <v>237</v>
      </c>
      <c r="E133" s="386"/>
      <c r="F133" s="387"/>
      <c r="G133" s="116"/>
      <c r="H133" s="116">
        <v>100</v>
      </c>
      <c r="I133" s="116">
        <v>100</v>
      </c>
      <c r="J133" s="116"/>
      <c r="K133" s="116"/>
      <c r="L133" s="116"/>
      <c r="M133" s="116">
        <v>100</v>
      </c>
      <c r="N133" s="116">
        <v>100</v>
      </c>
      <c r="O133" s="116"/>
      <c r="P133" s="116">
        <f aca="true" t="shared" si="28" ref="P133:P143">M133-H133</f>
        <v>0</v>
      </c>
      <c r="Q133" s="116">
        <f aca="true" t="shared" si="29" ref="Q133:Q143">N133-I133</f>
        <v>0</v>
      </c>
      <c r="W133" s="38"/>
      <c r="X133" s="38"/>
      <c r="Y133" s="38"/>
      <c r="Z133" s="389"/>
      <c r="AA133" s="389"/>
      <c r="AB133" s="38"/>
      <c r="AC133" s="38"/>
    </row>
    <row r="134" spans="3:29" ht="15.75">
      <c r="C134" s="202" t="s">
        <v>377</v>
      </c>
      <c r="D134" s="385" t="s">
        <v>238</v>
      </c>
      <c r="E134" s="386"/>
      <c r="F134" s="387"/>
      <c r="G134" s="116"/>
      <c r="H134" s="116">
        <v>100</v>
      </c>
      <c r="I134" s="116">
        <v>100</v>
      </c>
      <c r="J134" s="116"/>
      <c r="K134" s="116"/>
      <c r="L134" s="116"/>
      <c r="M134" s="116">
        <v>100</v>
      </c>
      <c r="N134" s="116">
        <v>100</v>
      </c>
      <c r="O134" s="116"/>
      <c r="P134" s="116">
        <f t="shared" si="28"/>
        <v>0</v>
      </c>
      <c r="Q134" s="116">
        <f t="shared" si="29"/>
        <v>0</v>
      </c>
      <c r="W134" s="38"/>
      <c r="X134" s="38"/>
      <c r="Y134" s="38"/>
      <c r="Z134" s="389"/>
      <c r="AA134" s="389"/>
      <c r="AB134" s="38"/>
      <c r="AC134" s="38"/>
    </row>
    <row r="135" spans="3:29" ht="15.75">
      <c r="C135" s="202" t="s">
        <v>378</v>
      </c>
      <c r="D135" s="385" t="s">
        <v>367</v>
      </c>
      <c r="E135" s="386"/>
      <c r="F135" s="387"/>
      <c r="G135" s="116"/>
      <c r="H135" s="116">
        <v>100</v>
      </c>
      <c r="I135" s="116">
        <v>100</v>
      </c>
      <c r="J135" s="116"/>
      <c r="K135" s="116"/>
      <c r="L135" s="116"/>
      <c r="M135" s="116">
        <v>100</v>
      </c>
      <c r="N135" s="116">
        <v>100</v>
      </c>
      <c r="O135" s="116"/>
      <c r="P135" s="116">
        <f t="shared" si="28"/>
        <v>0</v>
      </c>
      <c r="Q135" s="116">
        <f t="shared" si="29"/>
        <v>0</v>
      </c>
      <c r="W135" s="38"/>
      <c r="X135" s="38"/>
      <c r="Y135" s="38"/>
      <c r="Z135" s="389"/>
      <c r="AA135" s="389"/>
      <c r="AB135" s="38"/>
      <c r="AC135" s="38"/>
    </row>
    <row r="136" spans="3:29" ht="15.75">
      <c r="C136" s="202" t="s">
        <v>379</v>
      </c>
      <c r="D136" s="385" t="s">
        <v>368</v>
      </c>
      <c r="E136" s="386"/>
      <c r="F136" s="387"/>
      <c r="G136" s="116"/>
      <c r="H136" s="116">
        <v>100</v>
      </c>
      <c r="I136" s="116">
        <v>100</v>
      </c>
      <c r="J136" s="116"/>
      <c r="K136" s="116"/>
      <c r="L136" s="116"/>
      <c r="M136" s="116">
        <v>60</v>
      </c>
      <c r="N136" s="116">
        <v>100</v>
      </c>
      <c r="O136" s="116"/>
      <c r="P136" s="116">
        <f t="shared" si="28"/>
        <v>-40</v>
      </c>
      <c r="Q136" s="116">
        <f t="shared" si="29"/>
        <v>0</v>
      </c>
      <c r="W136" s="38"/>
      <c r="X136" s="38"/>
      <c r="Y136" s="38"/>
      <c r="Z136" s="389"/>
      <c r="AA136" s="389"/>
      <c r="AB136" s="38"/>
      <c r="AC136" s="38"/>
    </row>
    <row r="137" spans="3:29" ht="15.75">
      <c r="C137" s="202" t="s">
        <v>380</v>
      </c>
      <c r="D137" s="385" t="s">
        <v>369</v>
      </c>
      <c r="E137" s="386"/>
      <c r="F137" s="387"/>
      <c r="G137" s="116"/>
      <c r="H137" s="116">
        <v>100</v>
      </c>
      <c r="I137" s="116">
        <v>100</v>
      </c>
      <c r="J137" s="116"/>
      <c r="K137" s="116"/>
      <c r="L137" s="116"/>
      <c r="M137" s="116">
        <v>100</v>
      </c>
      <c r="N137" s="116">
        <v>100</v>
      </c>
      <c r="O137" s="116"/>
      <c r="P137" s="116">
        <f t="shared" si="28"/>
        <v>0</v>
      </c>
      <c r="Q137" s="116">
        <f t="shared" si="29"/>
        <v>0</v>
      </c>
      <c r="W137" s="38"/>
      <c r="X137" s="38"/>
      <c r="Y137" s="38"/>
      <c r="Z137" s="389"/>
      <c r="AA137" s="389"/>
      <c r="AB137" s="38"/>
      <c r="AC137" s="38"/>
    </row>
    <row r="138" spans="3:29" ht="15.75">
      <c r="C138" s="202" t="s">
        <v>381</v>
      </c>
      <c r="D138" s="385" t="s">
        <v>370</v>
      </c>
      <c r="E138" s="386"/>
      <c r="F138" s="387"/>
      <c r="G138" s="116"/>
      <c r="H138" s="116">
        <v>100</v>
      </c>
      <c r="I138" s="116">
        <v>100</v>
      </c>
      <c r="J138" s="116"/>
      <c r="K138" s="116"/>
      <c r="L138" s="116"/>
      <c r="M138" s="116">
        <v>100</v>
      </c>
      <c r="N138" s="116">
        <v>100</v>
      </c>
      <c r="O138" s="116"/>
      <c r="P138" s="116">
        <f t="shared" si="28"/>
        <v>0</v>
      </c>
      <c r="Q138" s="116">
        <f t="shared" si="29"/>
        <v>0</v>
      </c>
      <c r="W138" s="38"/>
      <c r="X138" s="38"/>
      <c r="Y138" s="38"/>
      <c r="Z138" s="389"/>
      <c r="AA138" s="389"/>
      <c r="AB138" s="38"/>
      <c r="AC138" s="38"/>
    </row>
    <row r="139" spans="3:29" ht="15.75">
      <c r="C139" s="202" t="s">
        <v>382</v>
      </c>
      <c r="D139" s="385" t="s">
        <v>371</v>
      </c>
      <c r="E139" s="386"/>
      <c r="F139" s="387"/>
      <c r="G139" s="116"/>
      <c r="H139" s="116">
        <v>100</v>
      </c>
      <c r="I139" s="116">
        <v>100</v>
      </c>
      <c r="J139" s="116"/>
      <c r="K139" s="116"/>
      <c r="L139" s="116"/>
      <c r="M139" s="116">
        <v>0</v>
      </c>
      <c r="N139" s="116">
        <v>100</v>
      </c>
      <c r="O139" s="116"/>
      <c r="P139" s="116">
        <f t="shared" si="28"/>
        <v>-100</v>
      </c>
      <c r="Q139" s="116">
        <f t="shared" si="29"/>
        <v>0</v>
      </c>
      <c r="W139" s="38"/>
      <c r="X139" s="38"/>
      <c r="Y139" s="38"/>
      <c r="Z139" s="147"/>
      <c r="AA139" s="147"/>
      <c r="AB139" s="38"/>
      <c r="AC139" s="38"/>
    </row>
    <row r="140" spans="3:29" ht="15.75">
      <c r="C140" s="202" t="s">
        <v>383</v>
      </c>
      <c r="D140" s="385" t="s">
        <v>372</v>
      </c>
      <c r="E140" s="386"/>
      <c r="F140" s="387"/>
      <c r="G140" s="116"/>
      <c r="H140" s="116">
        <v>100</v>
      </c>
      <c r="I140" s="116">
        <v>100</v>
      </c>
      <c r="J140" s="116"/>
      <c r="K140" s="116"/>
      <c r="L140" s="116"/>
      <c r="M140" s="116">
        <v>0</v>
      </c>
      <c r="N140" s="116">
        <v>100</v>
      </c>
      <c r="O140" s="116"/>
      <c r="P140" s="116">
        <f t="shared" si="28"/>
        <v>-100</v>
      </c>
      <c r="Q140" s="116">
        <f t="shared" si="29"/>
        <v>0</v>
      </c>
      <c r="W140" s="38"/>
      <c r="X140" s="38"/>
      <c r="Y140" s="38"/>
      <c r="Z140" s="147"/>
      <c r="AA140" s="147"/>
      <c r="AB140" s="38"/>
      <c r="AC140" s="38"/>
    </row>
    <row r="141" spans="3:29" ht="15.75">
      <c r="C141" s="202" t="s">
        <v>384</v>
      </c>
      <c r="D141" s="385" t="s">
        <v>373</v>
      </c>
      <c r="E141" s="386"/>
      <c r="F141" s="387"/>
      <c r="G141" s="116"/>
      <c r="H141" s="116">
        <v>100</v>
      </c>
      <c r="I141" s="116">
        <v>100</v>
      </c>
      <c r="J141" s="116"/>
      <c r="K141" s="116"/>
      <c r="L141" s="116"/>
      <c r="M141" s="116">
        <v>100</v>
      </c>
      <c r="N141" s="116">
        <v>100</v>
      </c>
      <c r="O141" s="116"/>
      <c r="P141" s="116">
        <f t="shared" si="28"/>
        <v>0</v>
      </c>
      <c r="Q141" s="116">
        <f t="shared" si="29"/>
        <v>0</v>
      </c>
      <c r="W141" s="38"/>
      <c r="X141" s="38"/>
      <c r="Y141" s="38"/>
      <c r="Z141" s="147"/>
      <c r="AA141" s="147"/>
      <c r="AB141" s="38"/>
      <c r="AC141" s="38"/>
    </row>
    <row r="142" spans="3:29" ht="15.75">
      <c r="C142" s="202" t="s">
        <v>385</v>
      </c>
      <c r="D142" s="385" t="s">
        <v>374</v>
      </c>
      <c r="E142" s="386"/>
      <c r="F142" s="387"/>
      <c r="G142" s="116"/>
      <c r="H142" s="116">
        <v>100</v>
      </c>
      <c r="I142" s="116">
        <v>100</v>
      </c>
      <c r="J142" s="116"/>
      <c r="K142" s="116"/>
      <c r="L142" s="116"/>
      <c r="M142" s="116">
        <v>100</v>
      </c>
      <c r="N142" s="116">
        <v>100</v>
      </c>
      <c r="O142" s="116"/>
      <c r="P142" s="116">
        <f t="shared" si="28"/>
        <v>0</v>
      </c>
      <c r="Q142" s="116">
        <f t="shared" si="29"/>
        <v>0</v>
      </c>
      <c r="W142" s="38"/>
      <c r="X142" s="38"/>
      <c r="Y142" s="38"/>
      <c r="Z142" s="389"/>
      <c r="AA142" s="389"/>
      <c r="AB142" s="38"/>
      <c r="AC142" s="38"/>
    </row>
    <row r="143" spans="3:29" ht="12.75">
      <c r="C143" s="116"/>
      <c r="D143" s="385"/>
      <c r="E143" s="386"/>
      <c r="F143" s="387"/>
      <c r="G143" s="116"/>
      <c r="H143" s="116">
        <v>100</v>
      </c>
      <c r="I143" s="116">
        <v>100</v>
      </c>
      <c r="J143" s="116"/>
      <c r="K143" s="116"/>
      <c r="L143" s="116"/>
      <c r="M143" s="116">
        <v>100</v>
      </c>
      <c r="N143" s="116">
        <v>100</v>
      </c>
      <c r="O143" s="116"/>
      <c r="P143" s="116">
        <f t="shared" si="28"/>
        <v>0</v>
      </c>
      <c r="Q143" s="116">
        <f t="shared" si="29"/>
        <v>0</v>
      </c>
      <c r="W143" s="38"/>
      <c r="X143" s="38"/>
      <c r="Y143" s="38"/>
      <c r="Z143" s="389"/>
      <c r="AA143" s="389"/>
      <c r="AB143" s="38"/>
      <c r="AC143" s="38"/>
    </row>
    <row r="144" spans="3:29" ht="35.25" customHeight="1">
      <c r="C144" s="353" t="s">
        <v>386</v>
      </c>
      <c r="D144" s="354"/>
      <c r="E144" s="354"/>
      <c r="F144" s="354"/>
      <c r="G144" s="354"/>
      <c r="H144" s="354"/>
      <c r="I144" s="354"/>
      <c r="J144" s="354"/>
      <c r="K144" s="354"/>
      <c r="L144" s="354"/>
      <c r="M144" s="354"/>
      <c r="N144" s="354"/>
      <c r="O144" s="354"/>
      <c r="P144" s="354"/>
      <c r="Q144" s="354"/>
      <c r="W144" s="38"/>
      <c r="X144" s="38"/>
      <c r="Y144" s="38"/>
      <c r="Z144" s="389"/>
      <c r="AA144" s="389"/>
      <c r="AB144" s="38"/>
      <c r="AC144" s="38"/>
    </row>
    <row r="145" spans="23:29" ht="12.75">
      <c r="W145" s="38"/>
      <c r="X145" s="38"/>
      <c r="Y145" s="38"/>
      <c r="Z145" s="38"/>
      <c r="AA145" s="38"/>
      <c r="AB145" s="38"/>
      <c r="AC145" s="38"/>
    </row>
    <row r="146" spans="4:17" ht="12.75">
      <c r="D146" s="390" t="s">
        <v>62</v>
      </c>
      <c r="E146" s="391"/>
      <c r="F146" s="391"/>
      <c r="G146" s="391"/>
      <c r="H146" s="391"/>
      <c r="I146" s="391"/>
      <c r="J146" s="391"/>
      <c r="K146" s="391"/>
      <c r="L146" s="391"/>
      <c r="M146" s="391"/>
      <c r="N146" s="391"/>
      <c r="O146" s="391"/>
      <c r="P146" s="391"/>
      <c r="Q146" s="391"/>
    </row>
    <row r="147" spans="4:17" ht="25.5" customHeight="1">
      <c r="D147" s="392" t="s">
        <v>66</v>
      </c>
      <c r="E147" s="392"/>
      <c r="F147" s="392"/>
      <c r="G147" s="392"/>
      <c r="H147" s="392"/>
      <c r="I147" s="392"/>
      <c r="J147" s="392"/>
      <c r="K147" s="392"/>
      <c r="L147" s="392"/>
      <c r="M147" s="392"/>
      <c r="N147" s="392"/>
      <c r="O147" s="392"/>
      <c r="P147" s="392"/>
      <c r="Q147" s="392"/>
    </row>
    <row r="148" spans="4:17" ht="12.75">
      <c r="D148" s="392"/>
      <c r="E148" s="392"/>
      <c r="F148" s="392"/>
      <c r="G148" s="392"/>
      <c r="H148" s="392"/>
      <c r="I148" s="392"/>
      <c r="J148" s="392"/>
      <c r="K148" s="392"/>
      <c r="L148" s="392"/>
      <c r="M148" s="392"/>
      <c r="N148" s="392"/>
      <c r="O148" s="392"/>
      <c r="P148" s="392"/>
      <c r="Q148" s="392"/>
    </row>
  </sheetData>
  <sheetProtection/>
  <mergeCells count="242">
    <mergeCell ref="D146:Q146"/>
    <mergeCell ref="D147:Q147"/>
    <mergeCell ref="D148:Q148"/>
    <mergeCell ref="Z142:AA142"/>
    <mergeCell ref="Z143:AA143"/>
    <mergeCell ref="Z144:AA144"/>
    <mergeCell ref="C144:Q144"/>
    <mergeCell ref="D143:F143"/>
    <mergeCell ref="Z132:AA132"/>
    <mergeCell ref="Z133:AA133"/>
    <mergeCell ref="Z134:AA134"/>
    <mergeCell ref="Z135:AA135"/>
    <mergeCell ref="Z136:AA136"/>
    <mergeCell ref="Z137:AA137"/>
    <mergeCell ref="Z138:AA138"/>
    <mergeCell ref="D138:F138"/>
    <mergeCell ref="D139:F139"/>
    <mergeCell ref="D140:F140"/>
    <mergeCell ref="D141:F141"/>
    <mergeCell ref="D142:F142"/>
    <mergeCell ref="X123:Y123"/>
    <mergeCell ref="X124:Y124"/>
    <mergeCell ref="C130:Q130"/>
    <mergeCell ref="D131:Q131"/>
    <mergeCell ref="D132:F132"/>
    <mergeCell ref="D133:F133"/>
    <mergeCell ref="D126:F126"/>
    <mergeCell ref="J126:K126"/>
    <mergeCell ref="D127:F127"/>
    <mergeCell ref="J127:K127"/>
    <mergeCell ref="D124:F124"/>
    <mergeCell ref="J124:K124"/>
    <mergeCell ref="D125:F125"/>
    <mergeCell ref="J125:K125"/>
    <mergeCell ref="X117:Y117"/>
    <mergeCell ref="X118:Y118"/>
    <mergeCell ref="X119:Y119"/>
    <mergeCell ref="X120:Y120"/>
    <mergeCell ref="X121:Y121"/>
    <mergeCell ref="Z115:AA115"/>
    <mergeCell ref="Z116:AA116"/>
    <mergeCell ref="Z117:AA117"/>
    <mergeCell ref="C118:Q118"/>
    <mergeCell ref="D119:Q119"/>
    <mergeCell ref="D122:F122"/>
    <mergeCell ref="J122:K122"/>
    <mergeCell ref="X122:Y122"/>
    <mergeCell ref="D120:F120"/>
    <mergeCell ref="J120:K120"/>
    <mergeCell ref="Z108:AA108"/>
    <mergeCell ref="Z109:AA109"/>
    <mergeCell ref="Z110:AA110"/>
    <mergeCell ref="Z112:AA112"/>
    <mergeCell ref="Z113:AA113"/>
    <mergeCell ref="Z114:AA114"/>
    <mergeCell ref="D134:F134"/>
    <mergeCell ref="D135:F135"/>
    <mergeCell ref="D117:F117"/>
    <mergeCell ref="J117:K117"/>
    <mergeCell ref="D128:F128"/>
    <mergeCell ref="J128:K128"/>
    <mergeCell ref="D123:F123"/>
    <mergeCell ref="J123:K123"/>
    <mergeCell ref="D136:F136"/>
    <mergeCell ref="D137:F137"/>
    <mergeCell ref="D114:F114"/>
    <mergeCell ref="J114:K114"/>
    <mergeCell ref="D115:F115"/>
    <mergeCell ref="J115:K115"/>
    <mergeCell ref="D116:F116"/>
    <mergeCell ref="J116:K116"/>
    <mergeCell ref="D121:F121"/>
    <mergeCell ref="J121:K121"/>
    <mergeCell ref="D111:F111"/>
    <mergeCell ref="J111:K111"/>
    <mergeCell ref="D112:F112"/>
    <mergeCell ref="J112:K112"/>
    <mergeCell ref="D113:F113"/>
    <mergeCell ref="J113:K113"/>
    <mergeCell ref="D108:F108"/>
    <mergeCell ref="J108:K108"/>
    <mergeCell ref="D109:F109"/>
    <mergeCell ref="J109:K109"/>
    <mergeCell ref="D110:F110"/>
    <mergeCell ref="J110:K110"/>
    <mergeCell ref="AB96:AC96"/>
    <mergeCell ref="AB97:AC97"/>
    <mergeCell ref="AB98:AC98"/>
    <mergeCell ref="AB99:AC99"/>
    <mergeCell ref="D105:F105"/>
    <mergeCell ref="D106:F106"/>
    <mergeCell ref="Z100:AA100"/>
    <mergeCell ref="Z104:AA104"/>
    <mergeCell ref="Z105:AA105"/>
    <mergeCell ref="Z106:AA106"/>
    <mergeCell ref="X104:Y104"/>
    <mergeCell ref="X105:Y105"/>
    <mergeCell ref="D90:F90"/>
    <mergeCell ref="D91:F91"/>
    <mergeCell ref="D92:F92"/>
    <mergeCell ref="D96:F96"/>
    <mergeCell ref="D97:F97"/>
    <mergeCell ref="D98:F98"/>
    <mergeCell ref="D99:F99"/>
    <mergeCell ref="D100:F100"/>
    <mergeCell ref="X95:Y95"/>
    <mergeCell ref="X96:Y96"/>
    <mergeCell ref="X97:Y97"/>
    <mergeCell ref="X98:Y98"/>
    <mergeCell ref="X99:Y99"/>
    <mergeCell ref="X100:Y100"/>
    <mergeCell ref="D89:F89"/>
    <mergeCell ref="X92:Y92"/>
    <mergeCell ref="X93:Y93"/>
    <mergeCell ref="X94:Y94"/>
    <mergeCell ref="D94:F94"/>
    <mergeCell ref="J94:K94"/>
    <mergeCell ref="AB88:AC88"/>
    <mergeCell ref="AB89:AC89"/>
    <mergeCell ref="AB90:AC90"/>
    <mergeCell ref="X78:AD78"/>
    <mergeCell ref="X79:AD79"/>
    <mergeCell ref="X80:AD80"/>
    <mergeCell ref="X81:AD81"/>
    <mergeCell ref="X82:AD82"/>
    <mergeCell ref="X83:AD83"/>
    <mergeCell ref="C104:Q104"/>
    <mergeCell ref="AB84:AC84"/>
    <mergeCell ref="AB85:AC85"/>
    <mergeCell ref="AB86:AC86"/>
    <mergeCell ref="AB87:AC87"/>
    <mergeCell ref="D107:F107"/>
    <mergeCell ref="J107:K107"/>
    <mergeCell ref="Z107:AA107"/>
    <mergeCell ref="D93:F93"/>
    <mergeCell ref="J93:K93"/>
    <mergeCell ref="D95:F95"/>
    <mergeCell ref="J95:K95"/>
    <mergeCell ref="D84:F84"/>
    <mergeCell ref="J84:K84"/>
    <mergeCell ref="D85:F85"/>
    <mergeCell ref="J85:K85"/>
    <mergeCell ref="D86:F86"/>
    <mergeCell ref="J86:K86"/>
    <mergeCell ref="D87:F87"/>
    <mergeCell ref="D88:F88"/>
    <mergeCell ref="D81:F81"/>
    <mergeCell ref="J81:K81"/>
    <mergeCell ref="D82:F82"/>
    <mergeCell ref="J82:K82"/>
    <mergeCell ref="D83:F83"/>
    <mergeCell ref="J83:K83"/>
    <mergeCell ref="D78:F78"/>
    <mergeCell ref="J78:K78"/>
    <mergeCell ref="D79:F79"/>
    <mergeCell ref="J79:K79"/>
    <mergeCell ref="D80:F80"/>
    <mergeCell ref="J80:K80"/>
    <mergeCell ref="C76:Q76"/>
    <mergeCell ref="Y69:AA69"/>
    <mergeCell ref="D67:F67"/>
    <mergeCell ref="D69:Q69"/>
    <mergeCell ref="D70:F70"/>
    <mergeCell ref="D71:F71"/>
    <mergeCell ref="D72:F72"/>
    <mergeCell ref="J65:K65"/>
    <mergeCell ref="C75:Q75"/>
    <mergeCell ref="C77:Q77"/>
    <mergeCell ref="D64:F64"/>
    <mergeCell ref="D65:F65"/>
    <mergeCell ref="D66:F66"/>
    <mergeCell ref="J66:K66"/>
    <mergeCell ref="J67:K67"/>
    <mergeCell ref="D74:F74"/>
    <mergeCell ref="D73:F73"/>
    <mergeCell ref="D59:F59"/>
    <mergeCell ref="D60:F60"/>
    <mergeCell ref="D61:F61"/>
    <mergeCell ref="C62:Q62"/>
    <mergeCell ref="D63:Q63"/>
    <mergeCell ref="D51:F51"/>
    <mergeCell ref="D52:F52"/>
    <mergeCell ref="D58:F58"/>
    <mergeCell ref="D44:F44"/>
    <mergeCell ref="D46:F46"/>
    <mergeCell ref="D47:F47"/>
    <mergeCell ref="D53:F53"/>
    <mergeCell ref="D48:F48"/>
    <mergeCell ref="C50:Q50"/>
    <mergeCell ref="D49:F49"/>
    <mergeCell ref="D12:F12"/>
    <mergeCell ref="D20:F20"/>
    <mergeCell ref="D21:F21"/>
    <mergeCell ref="D13:F13"/>
    <mergeCell ref="D14:F14"/>
    <mergeCell ref="D15:F15"/>
    <mergeCell ref="D18:Q18"/>
    <mergeCell ref="D16:F16"/>
    <mergeCell ref="D17:F17"/>
    <mergeCell ref="C2:N2"/>
    <mergeCell ref="J4:N4"/>
    <mergeCell ref="C27:Q27"/>
    <mergeCell ref="G4:I4"/>
    <mergeCell ref="D9:F9"/>
    <mergeCell ref="O4:Q4"/>
    <mergeCell ref="C23:Q23"/>
    <mergeCell ref="D4:F4"/>
    <mergeCell ref="D6:F6"/>
    <mergeCell ref="D22:F22"/>
    <mergeCell ref="D5:F5"/>
    <mergeCell ref="C7:Q7"/>
    <mergeCell ref="C8:Q8"/>
    <mergeCell ref="D10:F10"/>
    <mergeCell ref="D11:F11"/>
    <mergeCell ref="D24:Q24"/>
    <mergeCell ref="D25:F25"/>
    <mergeCell ref="D19:F19"/>
    <mergeCell ref="D34:F34"/>
    <mergeCell ref="D41:F41"/>
    <mergeCell ref="D26:F26"/>
    <mergeCell ref="D28:Q28"/>
    <mergeCell ref="D29:F29"/>
    <mergeCell ref="C32:Q32"/>
    <mergeCell ref="C33:Q33"/>
    <mergeCell ref="D35:F35"/>
    <mergeCell ref="D36:F36"/>
    <mergeCell ref="D38:F38"/>
    <mergeCell ref="D39:F39"/>
    <mergeCell ref="D37:F37"/>
    <mergeCell ref="D45:F45"/>
    <mergeCell ref="D40:F40"/>
    <mergeCell ref="D43:F43"/>
    <mergeCell ref="D42:F42"/>
    <mergeCell ref="D101:F101"/>
    <mergeCell ref="D102:F102"/>
    <mergeCell ref="D103:F103"/>
    <mergeCell ref="D129:F129"/>
    <mergeCell ref="D54:F54"/>
    <mergeCell ref="D55:F55"/>
    <mergeCell ref="D56:F56"/>
    <mergeCell ref="D57:F57"/>
    <mergeCell ref="C68:Q68"/>
  </mergeCells>
  <printOptions/>
  <pageMargins left="0" right="0" top="0" bottom="0" header="0" footer="0"/>
  <pageSetup fitToHeight="4" fitToWidth="1" horizontalDpi="300" verticalDpi="300" orientation="landscape" pageOrder="overThenDown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71"/>
  <sheetViews>
    <sheetView view="pageBreakPreview" zoomScaleNormal="96" zoomScaleSheetLayoutView="100" zoomScalePageLayoutView="0" workbookViewId="0" topLeftCell="B150">
      <selection activeCell="C88" sqref="C88:E88"/>
    </sheetView>
  </sheetViews>
  <sheetFormatPr defaultColWidth="9.140625" defaultRowHeight="12.75"/>
  <cols>
    <col min="1" max="1" width="8.8515625" style="71" hidden="1" customWidth="1"/>
    <col min="2" max="2" width="5.8515625" style="71" customWidth="1"/>
    <col min="3" max="4" width="10.7109375" style="71" customWidth="1"/>
    <col min="5" max="5" width="26.8515625" style="71" customWidth="1"/>
    <col min="6" max="6" width="12.8515625" style="71" customWidth="1"/>
    <col min="7" max="7" width="10.7109375" style="71" customWidth="1"/>
    <col min="8" max="8" width="11.00390625" style="71" customWidth="1"/>
    <col min="9" max="9" width="11.140625" style="71" customWidth="1"/>
    <col min="10" max="10" width="8.8515625" style="71" hidden="1" customWidth="1"/>
    <col min="11" max="11" width="10.7109375" style="71" customWidth="1"/>
    <col min="12" max="12" width="11.421875" style="71" customWidth="1"/>
    <col min="13" max="13" width="12.421875" style="71" customWidth="1"/>
    <col min="14" max="14" width="11.8515625" style="71" customWidth="1"/>
    <col min="15" max="15" width="16.28125" style="71" customWidth="1"/>
    <col min="16" max="16" width="9.140625" style="71" hidden="1" customWidth="1"/>
    <col min="17" max="16384" width="9.140625" style="71" customWidth="1"/>
  </cols>
  <sheetData>
    <row r="1" spans="1:10" ht="13.5" customHeight="1">
      <c r="A1" s="68"/>
      <c r="B1" s="148"/>
      <c r="C1" s="148"/>
      <c r="D1" s="148"/>
      <c r="E1" s="148"/>
      <c r="F1" s="149"/>
      <c r="G1" s="149"/>
      <c r="H1" s="149"/>
      <c r="I1" s="149"/>
      <c r="J1" s="68"/>
    </row>
    <row r="2" spans="1:10" ht="13.5" customHeight="1">
      <c r="A2" s="68"/>
      <c r="B2" s="422" t="s">
        <v>67</v>
      </c>
      <c r="C2" s="422"/>
      <c r="D2" s="422"/>
      <c r="E2" s="422"/>
      <c r="F2" s="422"/>
      <c r="G2" s="422"/>
      <c r="H2" s="422"/>
      <c r="I2" s="422"/>
      <c r="J2" s="68"/>
    </row>
    <row r="3" spans="1:15" ht="17.25" customHeight="1">
      <c r="A3" s="68"/>
      <c r="J3" s="68"/>
      <c r="O3" s="150" t="s">
        <v>61</v>
      </c>
    </row>
    <row r="4" spans="1:17" ht="25.5" customHeight="1">
      <c r="A4" s="68"/>
      <c r="B4" s="151" t="s">
        <v>59</v>
      </c>
      <c r="C4" s="423" t="s">
        <v>23</v>
      </c>
      <c r="D4" s="423"/>
      <c r="E4" s="423"/>
      <c r="F4" s="424" t="s">
        <v>69</v>
      </c>
      <c r="G4" s="425"/>
      <c r="H4" s="426"/>
      <c r="I4" s="427" t="s">
        <v>70</v>
      </c>
      <c r="J4" s="428"/>
      <c r="K4" s="428"/>
      <c r="L4" s="428"/>
      <c r="M4" s="427" t="s">
        <v>71</v>
      </c>
      <c r="N4" s="428"/>
      <c r="O4" s="428"/>
      <c r="P4" s="153"/>
      <c r="Q4" s="153"/>
    </row>
    <row r="5" spans="1:15" ht="25.5" customHeight="1">
      <c r="A5" s="68"/>
      <c r="B5" s="151"/>
      <c r="C5" s="423"/>
      <c r="D5" s="423"/>
      <c r="E5" s="423"/>
      <c r="F5" s="152" t="s">
        <v>2</v>
      </c>
      <c r="G5" s="152" t="s">
        <v>58</v>
      </c>
      <c r="H5" s="152" t="s">
        <v>4</v>
      </c>
      <c r="I5" s="154" t="s">
        <v>2</v>
      </c>
      <c r="J5" s="154" t="s">
        <v>58</v>
      </c>
      <c r="K5" s="154" t="s">
        <v>3</v>
      </c>
      <c r="L5" s="154" t="s">
        <v>4</v>
      </c>
      <c r="M5" s="155" t="s">
        <v>2</v>
      </c>
      <c r="N5" s="155" t="s">
        <v>58</v>
      </c>
      <c r="O5" s="156" t="s">
        <v>4</v>
      </c>
    </row>
    <row r="6" spans="1:15" ht="18" customHeight="1">
      <c r="A6" s="68"/>
      <c r="B6" s="157" t="s">
        <v>54</v>
      </c>
      <c r="C6" s="429">
        <v>2</v>
      </c>
      <c r="D6" s="430"/>
      <c r="E6" s="431"/>
      <c r="F6" s="158">
        <v>3</v>
      </c>
      <c r="G6" s="158">
        <v>4</v>
      </c>
      <c r="H6" s="158">
        <v>5</v>
      </c>
      <c r="I6" s="158">
        <v>6</v>
      </c>
      <c r="J6" s="158" t="s">
        <v>56</v>
      </c>
      <c r="K6" s="158">
        <v>7</v>
      </c>
      <c r="L6" s="158">
        <v>8</v>
      </c>
      <c r="M6" s="159">
        <v>9</v>
      </c>
      <c r="N6" s="159">
        <v>10</v>
      </c>
      <c r="O6" s="159">
        <v>11</v>
      </c>
    </row>
    <row r="7" spans="1:15" ht="25.5" customHeight="1">
      <c r="A7" s="68"/>
      <c r="B7" s="160"/>
      <c r="C7" s="432" t="s">
        <v>27</v>
      </c>
      <c r="D7" s="433"/>
      <c r="E7" s="433"/>
      <c r="F7" s="161">
        <v>13496.84267</v>
      </c>
      <c r="G7" s="162">
        <v>213.21563</v>
      </c>
      <c r="H7" s="162">
        <f>G7+F7</f>
        <v>13710.0583</v>
      </c>
      <c r="I7" s="161">
        <f>'5.3. Показники '!J10</f>
        <v>16182.89066</v>
      </c>
      <c r="J7" s="161"/>
      <c r="K7" s="161">
        <f>'5.3. Показники '!M10</f>
        <v>220.84593</v>
      </c>
      <c r="L7" s="161">
        <f>K7+I7</f>
        <v>16403.73659</v>
      </c>
      <c r="M7" s="163">
        <f>I7/F7*100-100</f>
        <v>19.901306221568333</v>
      </c>
      <c r="N7" s="163">
        <f>K7/G7*100-100</f>
        <v>3.5786776044514284</v>
      </c>
      <c r="O7" s="163">
        <f>L7/H7*100-100</f>
        <v>19.64746050715189</v>
      </c>
    </row>
    <row r="8" spans="1:15" ht="19.5" customHeight="1">
      <c r="A8" s="68"/>
      <c r="B8" s="434" t="s">
        <v>111</v>
      </c>
      <c r="C8" s="435"/>
      <c r="D8" s="435"/>
      <c r="E8" s="435"/>
      <c r="F8" s="435"/>
      <c r="G8" s="435"/>
      <c r="H8" s="435"/>
      <c r="I8" s="435"/>
      <c r="J8" s="435"/>
      <c r="K8" s="435"/>
      <c r="L8" s="435"/>
      <c r="M8" s="435"/>
      <c r="N8" s="435"/>
      <c r="O8" s="436"/>
    </row>
    <row r="9" spans="2:15" ht="18" customHeight="1">
      <c r="B9" s="437"/>
      <c r="C9" s="438"/>
      <c r="D9" s="438"/>
      <c r="E9" s="438"/>
      <c r="F9" s="438"/>
      <c r="G9" s="438"/>
      <c r="H9" s="438"/>
      <c r="I9" s="438"/>
      <c r="J9" s="438"/>
      <c r="K9" s="438"/>
      <c r="L9" s="438"/>
      <c r="M9" s="438"/>
      <c r="N9" s="438"/>
      <c r="O9" s="439"/>
    </row>
    <row r="10" spans="2:15" ht="12.75">
      <c r="B10" s="440" t="s">
        <v>33</v>
      </c>
      <c r="C10" s="428"/>
      <c r="D10" s="428"/>
      <c r="E10" s="428"/>
      <c r="F10" s="428"/>
      <c r="G10" s="428"/>
      <c r="H10" s="428"/>
      <c r="I10" s="428"/>
      <c r="J10" s="428"/>
      <c r="K10" s="428"/>
      <c r="L10" s="428"/>
      <c r="M10" s="428"/>
      <c r="N10" s="428"/>
      <c r="O10" s="428"/>
    </row>
    <row r="11" spans="2:15" s="150" customFormat="1" ht="30" customHeight="1" thickBot="1">
      <c r="B11" s="441" t="s">
        <v>242</v>
      </c>
      <c r="C11" s="442"/>
      <c r="D11" s="442"/>
      <c r="E11" s="442"/>
      <c r="F11" s="442"/>
      <c r="G11" s="442"/>
      <c r="H11" s="442"/>
      <c r="I11" s="442"/>
      <c r="J11" s="442"/>
      <c r="K11" s="442"/>
      <c r="L11" s="442"/>
      <c r="M11" s="442"/>
      <c r="N11" s="442"/>
      <c r="O11" s="443"/>
    </row>
    <row r="12" spans="2:15" ht="53.25" customHeight="1" thickBot="1">
      <c r="B12" s="419" t="s">
        <v>387</v>
      </c>
      <c r="C12" s="420"/>
      <c r="D12" s="420"/>
      <c r="E12" s="420"/>
      <c r="F12" s="420"/>
      <c r="G12" s="420"/>
      <c r="H12" s="420"/>
      <c r="I12" s="420"/>
      <c r="J12" s="420"/>
      <c r="K12" s="420"/>
      <c r="L12" s="420"/>
      <c r="M12" s="420"/>
      <c r="N12" s="420"/>
      <c r="O12" s="421"/>
    </row>
    <row r="13" spans="2:16" ht="18" customHeight="1">
      <c r="B13" s="164" t="s">
        <v>54</v>
      </c>
      <c r="C13" s="444" t="s">
        <v>53</v>
      </c>
      <c r="D13" s="445"/>
      <c r="E13" s="445"/>
      <c r="F13" s="161"/>
      <c r="G13" s="161"/>
      <c r="H13" s="165"/>
      <c r="I13" s="161"/>
      <c r="J13" s="161"/>
      <c r="K13" s="161"/>
      <c r="L13" s="165"/>
      <c r="M13" s="161"/>
      <c r="N13" s="161"/>
      <c r="O13" s="161"/>
      <c r="P13" s="166"/>
    </row>
    <row r="14" spans="2:16" ht="68.25" customHeight="1">
      <c r="B14" s="164"/>
      <c r="C14" s="446" t="s">
        <v>128</v>
      </c>
      <c r="D14" s="447"/>
      <c r="E14" s="447"/>
      <c r="F14" s="162">
        <v>13496.84267</v>
      </c>
      <c r="G14" s="162">
        <v>213.21563</v>
      </c>
      <c r="H14" s="179">
        <f>F14+G14</f>
        <v>13710.0583</v>
      </c>
      <c r="I14" s="162">
        <f>'5.3. Показники '!J10</f>
        <v>16182.89066</v>
      </c>
      <c r="J14" s="162">
        <f>'5.3. Показники '!K10</f>
        <v>0</v>
      </c>
      <c r="K14" s="162">
        <v>220.846</v>
      </c>
      <c r="L14" s="181">
        <f>K14+I14</f>
        <v>16403.73666</v>
      </c>
      <c r="M14" s="167">
        <f aca="true" t="shared" si="0" ref="M14:M21">I14/F14*100-100</f>
        <v>19.901306221568333</v>
      </c>
      <c r="N14" s="167">
        <f>K14/G14*100-100</f>
        <v>3.57871043506519</v>
      </c>
      <c r="O14" s="167">
        <f>L14/H14*100-100</f>
        <v>19.647461017725917</v>
      </c>
      <c r="P14" s="166"/>
    </row>
    <row r="15" spans="2:16" ht="21" customHeight="1">
      <c r="B15" s="164"/>
      <c r="C15" s="446" t="s">
        <v>132</v>
      </c>
      <c r="D15" s="447"/>
      <c r="E15" s="447"/>
      <c r="F15" s="221">
        <v>1</v>
      </c>
      <c r="G15" s="221"/>
      <c r="H15" s="222">
        <f aca="true" t="shared" si="1" ref="H15:H21">F15+G15</f>
        <v>1</v>
      </c>
      <c r="I15" s="221">
        <v>1</v>
      </c>
      <c r="J15" s="221"/>
      <c r="K15" s="222"/>
      <c r="L15" s="222">
        <f aca="true" t="shared" si="2" ref="L15:L20">I15</f>
        <v>1</v>
      </c>
      <c r="M15" s="221">
        <f t="shared" si="0"/>
        <v>0</v>
      </c>
      <c r="N15" s="221"/>
      <c r="O15" s="221">
        <f aca="true" t="shared" si="3" ref="O15:O21">M15</f>
        <v>0</v>
      </c>
      <c r="P15" s="166"/>
    </row>
    <row r="16" spans="1:22" s="166" customFormat="1" ht="30.75" customHeight="1">
      <c r="A16" s="168" t="s">
        <v>65</v>
      </c>
      <c r="B16" s="164"/>
      <c r="C16" s="446" t="s">
        <v>130</v>
      </c>
      <c r="D16" s="447"/>
      <c r="E16" s="447"/>
      <c r="F16" s="180">
        <v>168</v>
      </c>
      <c r="G16" s="180"/>
      <c r="H16" s="181">
        <f t="shared" si="1"/>
        <v>168</v>
      </c>
      <c r="I16" s="180">
        <f>'5.3. Показники '!J12</f>
        <v>161.5</v>
      </c>
      <c r="J16" s="180"/>
      <c r="K16" s="181"/>
      <c r="L16" s="181">
        <f t="shared" si="2"/>
        <v>161.5</v>
      </c>
      <c r="M16" s="167">
        <f>I16/F16*100-100</f>
        <v>-3.8690476190476204</v>
      </c>
      <c r="N16" s="161"/>
      <c r="O16" s="167">
        <f t="shared" si="3"/>
        <v>-3.8690476190476204</v>
      </c>
      <c r="S16" s="223"/>
      <c r="T16" s="223"/>
      <c r="U16" s="223"/>
      <c r="V16" s="223"/>
    </row>
    <row r="17" spans="1:22" s="166" customFormat="1" ht="28.5" customHeight="1">
      <c r="A17" s="168"/>
      <c r="B17" s="164"/>
      <c r="C17" s="446" t="s">
        <v>133</v>
      </c>
      <c r="D17" s="447"/>
      <c r="E17" s="447"/>
      <c r="F17" s="180">
        <v>91.5</v>
      </c>
      <c r="G17" s="180"/>
      <c r="H17" s="181">
        <f t="shared" si="1"/>
        <v>91.5</v>
      </c>
      <c r="I17" s="180">
        <f>'5.3. Показники '!J13</f>
        <v>92</v>
      </c>
      <c r="J17" s="180"/>
      <c r="K17" s="181"/>
      <c r="L17" s="181">
        <f t="shared" si="2"/>
        <v>92</v>
      </c>
      <c r="M17" s="167">
        <f t="shared" si="0"/>
        <v>0.546448087431699</v>
      </c>
      <c r="N17" s="161"/>
      <c r="O17" s="167">
        <f t="shared" si="3"/>
        <v>0.546448087431699</v>
      </c>
      <c r="S17" s="416"/>
      <c r="T17" s="416"/>
      <c r="U17" s="416"/>
      <c r="V17" s="223"/>
    </row>
    <row r="18" spans="1:22" s="166" customFormat="1" ht="27.75" customHeight="1">
      <c r="A18" s="168"/>
      <c r="B18" s="164"/>
      <c r="C18" s="446" t="s">
        <v>134</v>
      </c>
      <c r="D18" s="447"/>
      <c r="E18" s="447"/>
      <c r="F18" s="180">
        <v>10.5</v>
      </c>
      <c r="G18" s="180"/>
      <c r="H18" s="181">
        <f t="shared" si="1"/>
        <v>10.5</v>
      </c>
      <c r="I18" s="180">
        <f>'5.3. Показники '!J14</f>
        <v>8</v>
      </c>
      <c r="J18" s="180"/>
      <c r="K18" s="181"/>
      <c r="L18" s="181">
        <f t="shared" si="2"/>
        <v>8</v>
      </c>
      <c r="M18" s="167">
        <f t="shared" si="0"/>
        <v>-23.80952380952381</v>
      </c>
      <c r="N18" s="161"/>
      <c r="O18" s="167">
        <f t="shared" si="3"/>
        <v>-23.80952380952381</v>
      </c>
      <c r="S18" s="417"/>
      <c r="T18" s="417"/>
      <c r="U18" s="417"/>
      <c r="V18" s="223"/>
    </row>
    <row r="19" spans="1:22" s="166" customFormat="1" ht="15" customHeight="1">
      <c r="A19" s="168"/>
      <c r="B19" s="164"/>
      <c r="C19" s="446" t="s">
        <v>135</v>
      </c>
      <c r="D19" s="447"/>
      <c r="E19" s="447"/>
      <c r="F19" s="180">
        <v>7</v>
      </c>
      <c r="G19" s="180"/>
      <c r="H19" s="181">
        <f t="shared" si="1"/>
        <v>7</v>
      </c>
      <c r="I19" s="180">
        <f>'5.3. Показники '!J15</f>
        <v>5.25</v>
      </c>
      <c r="J19" s="180"/>
      <c r="K19" s="181"/>
      <c r="L19" s="181">
        <f t="shared" si="2"/>
        <v>5.25</v>
      </c>
      <c r="M19" s="167">
        <f t="shared" si="0"/>
        <v>-25</v>
      </c>
      <c r="N19" s="161"/>
      <c r="O19" s="167">
        <f t="shared" si="3"/>
        <v>-25</v>
      </c>
      <c r="S19" s="400"/>
      <c r="T19" s="400"/>
      <c r="U19" s="400"/>
      <c r="V19" s="223"/>
    </row>
    <row r="20" spans="1:22" s="166" customFormat="1" ht="15" customHeight="1">
      <c r="A20" s="168"/>
      <c r="B20" s="169"/>
      <c r="C20" s="446" t="s">
        <v>136</v>
      </c>
      <c r="D20" s="447"/>
      <c r="E20" s="447"/>
      <c r="F20" s="180">
        <v>31.5</v>
      </c>
      <c r="G20" s="180"/>
      <c r="H20" s="181">
        <f t="shared" si="1"/>
        <v>31.5</v>
      </c>
      <c r="I20" s="180">
        <f>'5.3. Показники '!J16</f>
        <v>31</v>
      </c>
      <c r="J20" s="180"/>
      <c r="K20" s="181"/>
      <c r="L20" s="181">
        <f t="shared" si="2"/>
        <v>31</v>
      </c>
      <c r="M20" s="167">
        <f t="shared" si="0"/>
        <v>-1.5873015873015959</v>
      </c>
      <c r="N20" s="161"/>
      <c r="O20" s="167">
        <f t="shared" si="3"/>
        <v>-1.5873015873015959</v>
      </c>
      <c r="S20" s="400"/>
      <c r="T20" s="400"/>
      <c r="U20" s="400"/>
      <c r="V20" s="223"/>
    </row>
    <row r="21" spans="1:22" s="166" customFormat="1" ht="15" customHeight="1">
      <c r="A21" s="168"/>
      <c r="B21" s="169"/>
      <c r="C21" s="446" t="s">
        <v>137</v>
      </c>
      <c r="D21" s="447"/>
      <c r="E21" s="447"/>
      <c r="F21" s="180">
        <v>27.5</v>
      </c>
      <c r="G21" s="180"/>
      <c r="H21" s="181">
        <f t="shared" si="1"/>
        <v>27.5</v>
      </c>
      <c r="I21" s="180">
        <f>'5.3. Показники '!J17</f>
        <v>25.25</v>
      </c>
      <c r="J21" s="180"/>
      <c r="K21" s="181"/>
      <c r="L21" s="181">
        <f>I21</f>
        <v>25.25</v>
      </c>
      <c r="M21" s="167">
        <f t="shared" si="0"/>
        <v>-8.181818181818173</v>
      </c>
      <c r="N21" s="161"/>
      <c r="O21" s="167">
        <f t="shared" si="3"/>
        <v>-8.181818181818173</v>
      </c>
      <c r="S21" s="400"/>
      <c r="T21" s="400"/>
      <c r="U21" s="400"/>
      <c r="V21" s="223"/>
    </row>
    <row r="22" spans="2:22" ht="17.25" customHeight="1">
      <c r="B22" s="170" t="s">
        <v>52</v>
      </c>
      <c r="C22" s="444" t="s">
        <v>51</v>
      </c>
      <c r="D22" s="445"/>
      <c r="E22" s="445"/>
      <c r="F22" s="171"/>
      <c r="G22" s="171"/>
      <c r="H22" s="171"/>
      <c r="I22" s="171"/>
      <c r="J22" s="171"/>
      <c r="K22" s="171"/>
      <c r="L22" s="171"/>
      <c r="M22" s="171"/>
      <c r="N22" s="171"/>
      <c r="O22" s="171"/>
      <c r="S22" s="400"/>
      <c r="T22" s="400"/>
      <c r="U22" s="400"/>
      <c r="V22" s="178"/>
    </row>
    <row r="23" spans="2:22" ht="36.75" customHeight="1">
      <c r="B23" s="170"/>
      <c r="C23" s="404" t="s">
        <v>131</v>
      </c>
      <c r="D23" s="405"/>
      <c r="E23" s="406"/>
      <c r="F23" s="171">
        <v>5845</v>
      </c>
      <c r="G23" s="171"/>
      <c r="H23" s="171">
        <v>5845</v>
      </c>
      <c r="I23" s="171">
        <f>'5.3. Показники '!J19</f>
        <v>5844</v>
      </c>
      <c r="J23" s="171"/>
      <c r="K23" s="171"/>
      <c r="L23" s="171">
        <f>I23</f>
        <v>5844</v>
      </c>
      <c r="M23" s="172">
        <f>I23/F23*100-100</f>
        <v>-0.01710863986312461</v>
      </c>
      <c r="N23" s="171"/>
      <c r="O23" s="172">
        <f>M23</f>
        <v>-0.01710863986312461</v>
      </c>
      <c r="S23" s="400"/>
      <c r="T23" s="400"/>
      <c r="U23" s="400"/>
      <c r="V23" s="178"/>
    </row>
    <row r="24" spans="2:22" ht="34.5" customHeight="1">
      <c r="B24" s="170"/>
      <c r="C24" s="407" t="s">
        <v>138</v>
      </c>
      <c r="D24" s="408"/>
      <c r="E24" s="409"/>
      <c r="F24" s="171">
        <v>5588</v>
      </c>
      <c r="G24" s="171"/>
      <c r="H24" s="171">
        <v>5588</v>
      </c>
      <c r="I24" s="171">
        <f>'5.3. Показники '!J20</f>
        <v>5703</v>
      </c>
      <c r="J24" s="171"/>
      <c r="K24" s="171"/>
      <c r="L24" s="171">
        <f>I24</f>
        <v>5703</v>
      </c>
      <c r="M24" s="172">
        <f>I24/F24*100-100</f>
        <v>2.057981388690038</v>
      </c>
      <c r="N24" s="171"/>
      <c r="O24" s="172">
        <f>M24</f>
        <v>2.057981388690038</v>
      </c>
      <c r="S24" s="178"/>
      <c r="T24" s="178"/>
      <c r="U24" s="178"/>
      <c r="V24" s="178"/>
    </row>
    <row r="25" spans="2:22" ht="32.25" customHeight="1">
      <c r="B25" s="170"/>
      <c r="C25" s="410" t="s">
        <v>139</v>
      </c>
      <c r="D25" s="411"/>
      <c r="E25" s="412"/>
      <c r="F25" s="171">
        <v>1465</v>
      </c>
      <c r="G25" s="171"/>
      <c r="H25" s="171">
        <v>1065</v>
      </c>
      <c r="I25" s="171">
        <f>'5.3. Показники '!J21</f>
        <v>1050</v>
      </c>
      <c r="J25" s="171"/>
      <c r="K25" s="171"/>
      <c r="L25" s="171">
        <f>I25</f>
        <v>1050</v>
      </c>
      <c r="M25" s="172">
        <f>I25/F25*100-100</f>
        <v>-28.327645051194537</v>
      </c>
      <c r="N25" s="171"/>
      <c r="O25" s="172">
        <f>M25</f>
        <v>-28.327645051194537</v>
      </c>
      <c r="S25" s="178"/>
      <c r="T25" s="178"/>
      <c r="U25" s="178"/>
      <c r="V25" s="178"/>
    </row>
    <row r="26" spans="2:15" ht="27.75" customHeight="1">
      <c r="B26" s="170"/>
      <c r="C26" s="413" t="s">
        <v>140</v>
      </c>
      <c r="D26" s="414"/>
      <c r="E26" s="415"/>
      <c r="F26" s="171">
        <v>4123</v>
      </c>
      <c r="G26" s="171"/>
      <c r="H26" s="171">
        <v>4523</v>
      </c>
      <c r="I26" s="171">
        <f>'5.3. Показники '!J22</f>
        <v>4653</v>
      </c>
      <c r="J26" s="171"/>
      <c r="K26" s="171"/>
      <c r="L26" s="171">
        <f>I26</f>
        <v>4653</v>
      </c>
      <c r="M26" s="172">
        <f>I26/F26*100-100</f>
        <v>12.854717438758186</v>
      </c>
      <c r="N26" s="171"/>
      <c r="O26" s="172">
        <f>M26</f>
        <v>12.854717438758186</v>
      </c>
    </row>
    <row r="27" spans="2:15" ht="17.25" customHeight="1">
      <c r="B27" s="174">
        <v>3</v>
      </c>
      <c r="C27" s="452" t="s">
        <v>50</v>
      </c>
      <c r="D27" s="453"/>
      <c r="E27" s="453"/>
      <c r="F27" s="182"/>
      <c r="G27" s="182"/>
      <c r="H27" s="182"/>
      <c r="I27" s="182"/>
      <c r="J27" s="182"/>
      <c r="K27" s="182"/>
      <c r="L27" s="182"/>
      <c r="M27" s="182"/>
      <c r="N27" s="182"/>
      <c r="O27" s="183"/>
    </row>
    <row r="28" spans="2:15" ht="30" customHeight="1">
      <c r="B28" s="170"/>
      <c r="C28" s="294" t="s">
        <v>141</v>
      </c>
      <c r="D28" s="295"/>
      <c r="E28" s="295"/>
      <c r="F28" s="171">
        <v>14</v>
      </c>
      <c r="G28" s="171"/>
      <c r="H28" s="171">
        <v>16</v>
      </c>
      <c r="I28" s="175">
        <v>12</v>
      </c>
      <c r="J28" s="171"/>
      <c r="K28" s="171"/>
      <c r="L28" s="175">
        <f>I28</f>
        <v>12</v>
      </c>
      <c r="M28" s="172">
        <f>I28/F28*100-100</f>
        <v>-14.285714285714292</v>
      </c>
      <c r="N28" s="171"/>
      <c r="O28" s="172">
        <f>M28</f>
        <v>-14.285714285714292</v>
      </c>
    </row>
    <row r="29" spans="2:15" ht="34.5" customHeight="1">
      <c r="B29" s="170"/>
      <c r="C29" s="299" t="s">
        <v>142</v>
      </c>
      <c r="D29" s="299"/>
      <c r="E29" s="299"/>
      <c r="F29" s="171">
        <v>2453.48</v>
      </c>
      <c r="G29" s="171"/>
      <c r="H29" s="171">
        <f>F29</f>
        <v>2453.48</v>
      </c>
      <c r="I29" s="172">
        <f>'5.3. Показники '!J26</f>
        <v>2837.61</v>
      </c>
      <c r="J29" s="172"/>
      <c r="K29" s="172">
        <f>'5.3. Показники '!M26</f>
        <v>38.72</v>
      </c>
      <c r="L29" s="172">
        <f>K29+I29</f>
        <v>2876.33</v>
      </c>
      <c r="M29" s="172">
        <f>I29/F29*100-100</f>
        <v>15.656536837471677</v>
      </c>
      <c r="N29" s="172">
        <v>0</v>
      </c>
      <c r="O29" s="172">
        <f>M29</f>
        <v>15.656536837471677</v>
      </c>
    </row>
    <row r="30" spans="2:15" ht="17.25" customHeight="1">
      <c r="B30" s="176">
        <v>4</v>
      </c>
      <c r="C30" s="444" t="s">
        <v>122</v>
      </c>
      <c r="D30" s="445"/>
      <c r="E30" s="445"/>
      <c r="F30" s="171"/>
      <c r="G30" s="171"/>
      <c r="H30" s="171"/>
      <c r="I30" s="445"/>
      <c r="J30" s="445"/>
      <c r="K30" s="460"/>
      <c r="L30" s="460"/>
      <c r="M30" s="460"/>
      <c r="N30" s="460"/>
      <c r="O30" s="460"/>
    </row>
    <row r="31" spans="2:15" ht="24.75" customHeight="1">
      <c r="B31" s="170"/>
      <c r="C31" s="446" t="s">
        <v>143</v>
      </c>
      <c r="D31" s="447"/>
      <c r="E31" s="447"/>
      <c r="F31" s="184">
        <v>95.2</v>
      </c>
      <c r="G31" s="184"/>
      <c r="H31" s="184">
        <f>F31</f>
        <v>95.2</v>
      </c>
      <c r="I31" s="184">
        <f>'5.3. Показники '!J29</f>
        <v>97.6</v>
      </c>
      <c r="J31" s="184"/>
      <c r="K31" s="184"/>
      <c r="L31" s="184">
        <f>I31</f>
        <v>97.6</v>
      </c>
      <c r="M31" s="172">
        <f>I31/F31*100-100</f>
        <v>2.5210084033613356</v>
      </c>
      <c r="N31" s="171"/>
      <c r="O31" s="172">
        <f>M31</f>
        <v>2.5210084033613356</v>
      </c>
    </row>
    <row r="32" spans="1:15" ht="24.75" customHeight="1" thickBot="1">
      <c r="A32" s="68"/>
      <c r="B32" s="441" t="s">
        <v>243</v>
      </c>
      <c r="C32" s="442"/>
      <c r="D32" s="442"/>
      <c r="E32" s="442"/>
      <c r="F32" s="442"/>
      <c r="G32" s="442"/>
      <c r="H32" s="442"/>
      <c r="I32" s="442"/>
      <c r="J32" s="442"/>
      <c r="K32" s="442"/>
      <c r="L32" s="442"/>
      <c r="M32" s="442"/>
      <c r="N32" s="442"/>
      <c r="O32" s="443"/>
    </row>
    <row r="33" spans="1:15" ht="53.25" customHeight="1" thickBot="1">
      <c r="A33" s="68"/>
      <c r="B33" s="419" t="s">
        <v>390</v>
      </c>
      <c r="C33" s="420"/>
      <c r="D33" s="420"/>
      <c r="E33" s="420"/>
      <c r="F33" s="420"/>
      <c r="G33" s="420"/>
      <c r="H33" s="420"/>
      <c r="I33" s="420"/>
      <c r="J33" s="420"/>
      <c r="K33" s="420"/>
      <c r="L33" s="420"/>
      <c r="M33" s="420"/>
      <c r="N33" s="420"/>
      <c r="O33" s="421"/>
    </row>
    <row r="34" spans="1:15" ht="16.5" customHeight="1">
      <c r="A34" s="68"/>
      <c r="B34" s="227" t="s">
        <v>54</v>
      </c>
      <c r="C34" s="444" t="s">
        <v>53</v>
      </c>
      <c r="D34" s="445"/>
      <c r="E34" s="445"/>
      <c r="F34" s="161"/>
      <c r="G34" s="161"/>
      <c r="H34" s="165"/>
      <c r="I34" s="161"/>
      <c r="J34" s="161"/>
      <c r="K34" s="161"/>
      <c r="L34" s="165"/>
      <c r="M34" s="161"/>
      <c r="N34" s="161"/>
      <c r="O34" s="161"/>
    </row>
    <row r="35" spans="1:15" ht="39" customHeight="1">
      <c r="A35" s="68"/>
      <c r="B35" s="227" t="s">
        <v>29</v>
      </c>
      <c r="C35" s="401" t="s">
        <v>266</v>
      </c>
      <c r="D35" s="402"/>
      <c r="E35" s="403"/>
      <c r="F35" s="224"/>
      <c r="G35" s="224">
        <v>0</v>
      </c>
      <c r="H35" s="225">
        <v>0</v>
      </c>
      <c r="I35" s="224"/>
      <c r="J35" s="224"/>
      <c r="K35" s="224">
        <f>'5.3. Показники '!M35</f>
        <v>1481</v>
      </c>
      <c r="L35" s="225">
        <f>K35</f>
        <v>1481</v>
      </c>
      <c r="M35" s="161"/>
      <c r="N35" s="171">
        <f>0</f>
        <v>0</v>
      </c>
      <c r="O35" s="161"/>
    </row>
    <row r="36" spans="1:15" ht="16.5" customHeight="1">
      <c r="A36" s="68"/>
      <c r="B36" s="227" t="s">
        <v>30</v>
      </c>
      <c r="C36" s="284" t="s">
        <v>267</v>
      </c>
      <c r="D36" s="284"/>
      <c r="E36" s="284"/>
      <c r="F36" s="224"/>
      <c r="G36" s="224">
        <v>0</v>
      </c>
      <c r="H36" s="225">
        <v>0</v>
      </c>
      <c r="I36" s="224"/>
      <c r="J36" s="224"/>
      <c r="K36" s="224">
        <f>'5.3. Показники '!M36</f>
        <v>1</v>
      </c>
      <c r="L36" s="225">
        <f>K36</f>
        <v>1</v>
      </c>
      <c r="M36" s="161"/>
      <c r="N36" s="171">
        <v>0</v>
      </c>
      <c r="O36" s="161"/>
    </row>
    <row r="37" spans="1:15" ht="16.5" customHeight="1">
      <c r="A37" s="68"/>
      <c r="B37" s="227" t="s">
        <v>147</v>
      </c>
      <c r="C37" s="286" t="s">
        <v>268</v>
      </c>
      <c r="D37" s="287"/>
      <c r="E37" s="288"/>
      <c r="F37" s="224"/>
      <c r="G37" s="224">
        <v>0</v>
      </c>
      <c r="H37" s="225">
        <v>0</v>
      </c>
      <c r="I37" s="224"/>
      <c r="J37" s="224"/>
      <c r="K37" s="224">
        <f>'5.3. Показники '!M37</f>
        <v>1</v>
      </c>
      <c r="L37" s="225">
        <f>K37</f>
        <v>1</v>
      </c>
      <c r="M37" s="161"/>
      <c r="N37" s="171">
        <v>0</v>
      </c>
      <c r="O37" s="161"/>
    </row>
    <row r="38" spans="1:15" ht="16.5" customHeight="1">
      <c r="A38" s="68"/>
      <c r="B38" s="227" t="s">
        <v>148</v>
      </c>
      <c r="C38" s="284" t="s">
        <v>269</v>
      </c>
      <c r="D38" s="284"/>
      <c r="E38" s="284"/>
      <c r="F38" s="224"/>
      <c r="G38" s="224">
        <v>0</v>
      </c>
      <c r="H38" s="225">
        <v>0</v>
      </c>
      <c r="I38" s="224"/>
      <c r="J38" s="224"/>
      <c r="K38" s="224">
        <f>'5.3. Показники '!M38</f>
        <v>850</v>
      </c>
      <c r="L38" s="225">
        <f>K38</f>
        <v>850</v>
      </c>
      <c r="M38" s="161"/>
      <c r="N38" s="171">
        <v>0</v>
      </c>
      <c r="O38" s="161"/>
    </row>
    <row r="39" spans="1:15" ht="20.25" customHeight="1">
      <c r="A39" s="68"/>
      <c r="B39" s="197" t="s">
        <v>149</v>
      </c>
      <c r="C39" s="284" t="s">
        <v>270</v>
      </c>
      <c r="D39" s="284"/>
      <c r="E39" s="284"/>
      <c r="F39" s="171"/>
      <c r="G39" s="171">
        <v>58</v>
      </c>
      <c r="H39" s="171">
        <f>G39</f>
        <v>58</v>
      </c>
      <c r="I39" s="171"/>
      <c r="J39" s="171"/>
      <c r="K39" s="171">
        <v>18</v>
      </c>
      <c r="L39" s="171">
        <f>K39</f>
        <v>18</v>
      </c>
      <c r="M39" s="172"/>
      <c r="N39" s="171">
        <f>K39/G39*100-100</f>
        <v>-68.9655172413793</v>
      </c>
      <c r="O39" s="172">
        <f>N39</f>
        <v>-68.9655172413793</v>
      </c>
    </row>
    <row r="40" spans="1:15" ht="35.25" customHeight="1">
      <c r="A40" s="68"/>
      <c r="B40" s="197" t="s">
        <v>150</v>
      </c>
      <c r="C40" s="280" t="s">
        <v>271</v>
      </c>
      <c r="D40" s="280"/>
      <c r="E40" s="280"/>
      <c r="F40" s="171"/>
      <c r="G40" s="171">
        <v>11.94</v>
      </c>
      <c r="H40" s="171">
        <v>11.94</v>
      </c>
      <c r="I40" s="171"/>
      <c r="J40" s="171"/>
      <c r="K40" s="171">
        <v>52</v>
      </c>
      <c r="L40" s="171">
        <f aca="true" t="shared" si="4" ref="L40:L49">K40</f>
        <v>52</v>
      </c>
      <c r="M40" s="172"/>
      <c r="N40" s="171">
        <f>K40/G40*100-100</f>
        <v>335.51088777219434</v>
      </c>
      <c r="O40" s="172">
        <f aca="true" t="shared" si="5" ref="O40:O49">N40</f>
        <v>335.51088777219434</v>
      </c>
    </row>
    <row r="41" spans="1:15" ht="26.25" customHeight="1">
      <c r="A41" s="68"/>
      <c r="B41" s="197" t="s">
        <v>151</v>
      </c>
      <c r="C41" s="280" t="s">
        <v>272</v>
      </c>
      <c r="D41" s="280"/>
      <c r="E41" s="280"/>
      <c r="F41" s="171"/>
      <c r="G41" s="171">
        <v>4</v>
      </c>
      <c r="H41" s="171">
        <v>4</v>
      </c>
      <c r="I41" s="171"/>
      <c r="J41" s="171"/>
      <c r="K41" s="171">
        <v>2</v>
      </c>
      <c r="L41" s="171">
        <f t="shared" si="4"/>
        <v>2</v>
      </c>
      <c r="M41" s="172"/>
      <c r="N41" s="171">
        <f>K41/G41*100-100</f>
        <v>-50</v>
      </c>
      <c r="O41" s="172">
        <f t="shared" si="5"/>
        <v>-50</v>
      </c>
    </row>
    <row r="42" spans="1:15" ht="27" customHeight="1">
      <c r="A42" s="68"/>
      <c r="B42" s="197" t="s">
        <v>152</v>
      </c>
      <c r="C42" s="280" t="s">
        <v>273</v>
      </c>
      <c r="D42" s="280"/>
      <c r="E42" s="280"/>
      <c r="F42" s="171"/>
      <c r="G42" s="171">
        <v>2</v>
      </c>
      <c r="H42" s="171">
        <v>2</v>
      </c>
      <c r="I42" s="171"/>
      <c r="J42" s="171"/>
      <c r="K42" s="171">
        <v>4</v>
      </c>
      <c r="L42" s="171">
        <f t="shared" si="4"/>
        <v>4</v>
      </c>
      <c r="M42" s="172"/>
      <c r="N42" s="171">
        <v>0</v>
      </c>
      <c r="O42" s="172">
        <f t="shared" si="5"/>
        <v>0</v>
      </c>
    </row>
    <row r="43" spans="1:15" ht="24.75" customHeight="1">
      <c r="A43" s="68"/>
      <c r="B43" s="197" t="s">
        <v>153</v>
      </c>
      <c r="C43" s="280" t="s">
        <v>274</v>
      </c>
      <c r="D43" s="280"/>
      <c r="E43" s="280"/>
      <c r="F43" s="171"/>
      <c r="G43" s="171">
        <v>11</v>
      </c>
      <c r="H43" s="171">
        <v>0</v>
      </c>
      <c r="I43" s="171"/>
      <c r="J43" s="171"/>
      <c r="K43" s="171">
        <v>2</v>
      </c>
      <c r="L43" s="171">
        <f t="shared" si="4"/>
        <v>2</v>
      </c>
      <c r="M43" s="172"/>
      <c r="N43" s="171">
        <v>0</v>
      </c>
      <c r="O43" s="172">
        <f t="shared" si="5"/>
        <v>0</v>
      </c>
    </row>
    <row r="44" spans="1:15" ht="24.75" customHeight="1">
      <c r="A44" s="68"/>
      <c r="B44" s="197" t="s">
        <v>154</v>
      </c>
      <c r="C44" s="455" t="s">
        <v>275</v>
      </c>
      <c r="D44" s="456"/>
      <c r="E44" s="456"/>
      <c r="F44" s="171"/>
      <c r="G44" s="171">
        <v>0</v>
      </c>
      <c r="H44" s="171">
        <v>0</v>
      </c>
      <c r="I44" s="171"/>
      <c r="J44" s="171"/>
      <c r="K44" s="171">
        <v>4</v>
      </c>
      <c r="L44" s="171">
        <f t="shared" si="4"/>
        <v>4</v>
      </c>
      <c r="M44" s="172"/>
      <c r="N44" s="171">
        <v>0</v>
      </c>
      <c r="O44" s="172">
        <f t="shared" si="5"/>
        <v>0</v>
      </c>
    </row>
    <row r="45" spans="1:15" ht="24.75" customHeight="1">
      <c r="A45" s="68"/>
      <c r="B45" s="197" t="s">
        <v>155</v>
      </c>
      <c r="C45" s="457" t="s">
        <v>276</v>
      </c>
      <c r="D45" s="458"/>
      <c r="E45" s="459"/>
      <c r="F45" s="171"/>
      <c r="G45" s="171">
        <v>20.99</v>
      </c>
      <c r="H45" s="171">
        <v>0</v>
      </c>
      <c r="I45" s="171"/>
      <c r="J45" s="171"/>
      <c r="K45" s="171">
        <v>0</v>
      </c>
      <c r="L45" s="171">
        <f t="shared" si="4"/>
        <v>0</v>
      </c>
      <c r="M45" s="172"/>
      <c r="N45" s="171">
        <v>0</v>
      </c>
      <c r="O45" s="172">
        <f t="shared" si="5"/>
        <v>0</v>
      </c>
    </row>
    <row r="46" spans="1:15" ht="24.75" customHeight="1">
      <c r="A46" s="68"/>
      <c r="B46" s="197" t="s">
        <v>180</v>
      </c>
      <c r="C46" s="457" t="s">
        <v>277</v>
      </c>
      <c r="D46" s="458"/>
      <c r="E46" s="459"/>
      <c r="F46" s="171"/>
      <c r="G46" s="171">
        <v>2</v>
      </c>
      <c r="H46" s="171">
        <v>2</v>
      </c>
      <c r="I46" s="171"/>
      <c r="J46" s="171"/>
      <c r="K46" s="171">
        <v>0</v>
      </c>
      <c r="L46" s="171">
        <f t="shared" si="4"/>
        <v>0</v>
      </c>
      <c r="M46" s="172"/>
      <c r="N46" s="171">
        <v>0</v>
      </c>
      <c r="O46" s="172">
        <f t="shared" si="5"/>
        <v>0</v>
      </c>
    </row>
    <row r="47" spans="1:15" ht="26.25" customHeight="1">
      <c r="A47" s="68"/>
      <c r="B47" s="197" t="s">
        <v>181</v>
      </c>
      <c r="C47" s="457" t="s">
        <v>278</v>
      </c>
      <c r="D47" s="458"/>
      <c r="E47" s="459"/>
      <c r="F47" s="171"/>
      <c r="G47" s="171">
        <v>1</v>
      </c>
      <c r="H47" s="171">
        <v>1</v>
      </c>
      <c r="I47" s="171"/>
      <c r="J47" s="171"/>
      <c r="K47" s="171">
        <v>0</v>
      </c>
      <c r="L47" s="171">
        <f t="shared" si="4"/>
        <v>0</v>
      </c>
      <c r="M47" s="172"/>
      <c r="N47" s="171">
        <f>K47/G47*100-100</f>
        <v>-100</v>
      </c>
      <c r="O47" s="172">
        <f t="shared" si="5"/>
        <v>-100</v>
      </c>
    </row>
    <row r="48" spans="1:15" ht="28.5" customHeight="1">
      <c r="A48" s="68"/>
      <c r="B48" s="226" t="s">
        <v>182</v>
      </c>
      <c r="C48" s="457" t="s">
        <v>279</v>
      </c>
      <c r="D48" s="458"/>
      <c r="E48" s="459"/>
      <c r="F48" s="171"/>
      <c r="G48" s="171">
        <v>2</v>
      </c>
      <c r="H48" s="171">
        <v>2</v>
      </c>
      <c r="I48" s="171"/>
      <c r="J48" s="177"/>
      <c r="K48" s="171">
        <v>0</v>
      </c>
      <c r="L48" s="171">
        <f t="shared" si="4"/>
        <v>0</v>
      </c>
      <c r="M48" s="172"/>
      <c r="N48" s="171">
        <v>0</v>
      </c>
      <c r="O48" s="172">
        <f>N48</f>
        <v>0</v>
      </c>
    </row>
    <row r="49" spans="1:15" ht="33.75" customHeight="1" thickBot="1">
      <c r="A49" s="68"/>
      <c r="B49" s="185" t="s">
        <v>183</v>
      </c>
      <c r="C49" s="280" t="s">
        <v>388</v>
      </c>
      <c r="D49" s="280"/>
      <c r="E49" s="280"/>
      <c r="F49" s="171"/>
      <c r="G49" s="171">
        <v>75</v>
      </c>
      <c r="H49" s="171">
        <v>75</v>
      </c>
      <c r="I49" s="171"/>
      <c r="J49" s="177"/>
      <c r="K49" s="171">
        <v>0</v>
      </c>
      <c r="L49" s="171">
        <f t="shared" si="4"/>
        <v>0</v>
      </c>
      <c r="M49" s="172"/>
      <c r="N49" s="171">
        <f>K49/G49*100-100</f>
        <v>-100</v>
      </c>
      <c r="O49" s="172">
        <f t="shared" si="5"/>
        <v>-100</v>
      </c>
    </row>
    <row r="50" spans="2:15" ht="45.75" customHeight="1" thickBot="1">
      <c r="B50" s="419" t="s">
        <v>389</v>
      </c>
      <c r="C50" s="420"/>
      <c r="D50" s="420"/>
      <c r="E50" s="420"/>
      <c r="F50" s="420"/>
      <c r="G50" s="420"/>
      <c r="H50" s="420"/>
      <c r="I50" s="420"/>
      <c r="J50" s="420"/>
      <c r="K50" s="420"/>
      <c r="L50" s="420"/>
      <c r="M50" s="420"/>
      <c r="N50" s="420"/>
      <c r="O50" s="421"/>
    </row>
    <row r="51" spans="2:15" ht="12.75">
      <c r="B51" s="170" t="s">
        <v>52</v>
      </c>
      <c r="C51" s="444" t="s">
        <v>51</v>
      </c>
      <c r="D51" s="445"/>
      <c r="E51" s="445"/>
      <c r="F51" s="171"/>
      <c r="G51" s="171"/>
      <c r="H51" s="171"/>
      <c r="I51" s="171"/>
      <c r="J51" s="171"/>
      <c r="K51" s="171"/>
      <c r="L51" s="171"/>
      <c r="M51" s="171"/>
      <c r="N51" s="171"/>
      <c r="O51" s="171"/>
    </row>
    <row r="52" spans="2:22" ht="27.75" customHeight="1">
      <c r="B52" s="228" t="s">
        <v>43</v>
      </c>
      <c r="C52" s="272" t="s">
        <v>159</v>
      </c>
      <c r="D52" s="273"/>
      <c r="E52" s="274"/>
      <c r="F52" s="171"/>
      <c r="G52" s="171">
        <v>4</v>
      </c>
      <c r="H52" s="171">
        <v>4</v>
      </c>
      <c r="I52" s="171">
        <v>0</v>
      </c>
      <c r="J52" s="171"/>
      <c r="K52" s="116">
        <v>4</v>
      </c>
      <c r="L52" s="171">
        <f aca="true" t="shared" si="6" ref="L52:L57">K52</f>
        <v>4</v>
      </c>
      <c r="M52" s="74"/>
      <c r="N52" s="172">
        <f>K52/G52*100-100</f>
        <v>0</v>
      </c>
      <c r="O52" s="172">
        <v>0</v>
      </c>
      <c r="S52" s="178"/>
      <c r="T52" s="178"/>
      <c r="U52" s="178"/>
      <c r="V52" s="178"/>
    </row>
    <row r="53" spans="2:22" ht="39.75" customHeight="1">
      <c r="B53" s="228" t="s">
        <v>42</v>
      </c>
      <c r="C53" s="352" t="s">
        <v>160</v>
      </c>
      <c r="D53" s="352"/>
      <c r="E53" s="352"/>
      <c r="F53" s="173"/>
      <c r="G53" s="171">
        <v>2</v>
      </c>
      <c r="H53" s="173">
        <v>2</v>
      </c>
      <c r="I53" s="171">
        <v>0</v>
      </c>
      <c r="J53" s="171"/>
      <c r="K53" s="116">
        <v>2</v>
      </c>
      <c r="L53" s="171">
        <f t="shared" si="6"/>
        <v>2</v>
      </c>
      <c r="M53" s="74"/>
      <c r="N53" s="172">
        <f>K53/G53*100-100</f>
        <v>0</v>
      </c>
      <c r="O53" s="172">
        <f>N53</f>
        <v>0</v>
      </c>
      <c r="S53" s="178"/>
      <c r="T53" s="178"/>
      <c r="U53" s="178"/>
      <c r="V53" s="178"/>
    </row>
    <row r="54" spans="2:22" ht="25.5" customHeight="1">
      <c r="B54" s="228" t="s">
        <v>41</v>
      </c>
      <c r="C54" s="352" t="s">
        <v>161</v>
      </c>
      <c r="D54" s="352"/>
      <c r="E54" s="352"/>
      <c r="F54" s="171"/>
      <c r="G54" s="171">
        <v>2</v>
      </c>
      <c r="H54" s="171">
        <v>2</v>
      </c>
      <c r="I54" s="171">
        <v>0</v>
      </c>
      <c r="J54" s="171"/>
      <c r="K54" s="116">
        <v>0</v>
      </c>
      <c r="L54" s="171">
        <v>0</v>
      </c>
      <c r="M54" s="74"/>
      <c r="N54" s="172">
        <f>K54/G54*100-100</f>
        <v>-100</v>
      </c>
      <c r="O54" s="172">
        <f>N54</f>
        <v>-100</v>
      </c>
      <c r="S54" s="178"/>
      <c r="T54" s="178"/>
      <c r="U54" s="178"/>
      <c r="V54" s="178"/>
    </row>
    <row r="55" spans="2:22" ht="31.5" customHeight="1">
      <c r="B55" s="228" t="s">
        <v>40</v>
      </c>
      <c r="C55" s="352" t="s">
        <v>162</v>
      </c>
      <c r="D55" s="352"/>
      <c r="E55" s="352"/>
      <c r="F55" s="173"/>
      <c r="G55" s="171">
        <v>2</v>
      </c>
      <c r="H55" s="173">
        <v>2</v>
      </c>
      <c r="I55" s="171">
        <v>0</v>
      </c>
      <c r="J55" s="171"/>
      <c r="K55" s="116">
        <v>2</v>
      </c>
      <c r="L55" s="171">
        <f t="shared" si="6"/>
        <v>2</v>
      </c>
      <c r="M55" s="74"/>
      <c r="N55" s="172">
        <f>K55/G55*100-100</f>
        <v>0</v>
      </c>
      <c r="O55" s="172">
        <f>N55</f>
        <v>0</v>
      </c>
      <c r="S55" s="178"/>
      <c r="T55" s="178"/>
      <c r="U55" s="178"/>
      <c r="V55" s="178"/>
    </row>
    <row r="56" spans="2:22" ht="36.75" customHeight="1">
      <c r="B56" s="228" t="s">
        <v>156</v>
      </c>
      <c r="C56" s="352" t="s">
        <v>163</v>
      </c>
      <c r="D56" s="352"/>
      <c r="E56" s="352"/>
      <c r="F56" s="171"/>
      <c r="G56" s="171">
        <v>3</v>
      </c>
      <c r="H56" s="171">
        <v>3</v>
      </c>
      <c r="I56" s="171">
        <v>0</v>
      </c>
      <c r="J56" s="171"/>
      <c r="K56" s="116">
        <v>3</v>
      </c>
      <c r="L56" s="171">
        <f t="shared" si="6"/>
        <v>3</v>
      </c>
      <c r="M56" s="74"/>
      <c r="N56" s="172">
        <f>K56/G56*100-100</f>
        <v>0</v>
      </c>
      <c r="O56" s="172">
        <f>N56</f>
        <v>0</v>
      </c>
      <c r="S56" s="178"/>
      <c r="T56" s="178"/>
      <c r="U56" s="178"/>
      <c r="V56" s="178"/>
    </row>
    <row r="57" spans="2:22" ht="25.5" customHeight="1">
      <c r="B57" s="228" t="s">
        <v>208</v>
      </c>
      <c r="C57" s="352" t="s">
        <v>286</v>
      </c>
      <c r="D57" s="352"/>
      <c r="E57" s="352"/>
      <c r="F57" s="173"/>
      <c r="G57" s="171">
        <v>0</v>
      </c>
      <c r="H57" s="173">
        <v>0</v>
      </c>
      <c r="I57" s="171">
        <v>0</v>
      </c>
      <c r="J57" s="171"/>
      <c r="K57" s="171">
        <v>2</v>
      </c>
      <c r="L57" s="171">
        <f t="shared" si="6"/>
        <v>2</v>
      </c>
      <c r="M57" s="74"/>
      <c r="N57" s="172">
        <v>0</v>
      </c>
      <c r="O57" s="172">
        <f aca="true" t="shared" si="7" ref="O57:O63">N57</f>
        <v>0</v>
      </c>
      <c r="S57" s="178"/>
      <c r="T57" s="178"/>
      <c r="U57" s="178"/>
      <c r="V57" s="178"/>
    </row>
    <row r="58" spans="2:22" ht="28.5" customHeight="1">
      <c r="B58" s="229" t="s">
        <v>209</v>
      </c>
      <c r="C58" s="272" t="s">
        <v>281</v>
      </c>
      <c r="D58" s="273"/>
      <c r="E58" s="274"/>
      <c r="F58" s="173"/>
      <c r="G58" s="171">
        <v>0</v>
      </c>
      <c r="H58" s="173">
        <v>0</v>
      </c>
      <c r="I58" s="171">
        <v>0</v>
      </c>
      <c r="J58" s="171"/>
      <c r="K58" s="171">
        <f>'5.3. Показники '!M58</f>
        <v>4</v>
      </c>
      <c r="L58" s="171">
        <f>K58</f>
        <v>4</v>
      </c>
      <c r="M58" s="74"/>
      <c r="N58" s="172">
        <v>0</v>
      </c>
      <c r="O58" s="172">
        <f t="shared" si="7"/>
        <v>0</v>
      </c>
      <c r="S58" s="178"/>
      <c r="T58" s="449"/>
      <c r="U58" s="449"/>
      <c r="V58" s="449"/>
    </row>
    <row r="59" spans="2:22" ht="21" customHeight="1">
      <c r="B59" s="230" t="s">
        <v>210</v>
      </c>
      <c r="C59" s="352" t="s">
        <v>282</v>
      </c>
      <c r="D59" s="352"/>
      <c r="E59" s="352"/>
      <c r="F59" s="188"/>
      <c r="G59" s="186">
        <v>0</v>
      </c>
      <c r="H59" s="173">
        <v>0</v>
      </c>
      <c r="I59" s="186">
        <v>0</v>
      </c>
      <c r="J59" s="186"/>
      <c r="K59" s="171">
        <f>'5.3. Показники '!M59</f>
        <v>0</v>
      </c>
      <c r="L59" s="171">
        <f>K59</f>
        <v>0</v>
      </c>
      <c r="M59" s="74"/>
      <c r="N59" s="172">
        <v>0</v>
      </c>
      <c r="O59" s="172">
        <f t="shared" si="7"/>
        <v>0</v>
      </c>
      <c r="S59" s="178"/>
      <c r="T59" s="449"/>
      <c r="U59" s="449"/>
      <c r="V59" s="449"/>
    </row>
    <row r="60" spans="2:22" ht="54" customHeight="1">
      <c r="B60" s="230" t="s">
        <v>211</v>
      </c>
      <c r="C60" s="352" t="s">
        <v>283</v>
      </c>
      <c r="D60" s="352"/>
      <c r="E60" s="352"/>
      <c r="F60" s="74"/>
      <c r="G60" s="74">
        <v>0</v>
      </c>
      <c r="H60" s="173">
        <v>0</v>
      </c>
      <c r="I60" s="74">
        <v>0</v>
      </c>
      <c r="J60" s="74"/>
      <c r="K60" s="171">
        <f>'5.3. Показники '!M60</f>
        <v>1</v>
      </c>
      <c r="L60" s="171">
        <f>K60</f>
        <v>1</v>
      </c>
      <c r="M60" s="74"/>
      <c r="N60" s="172">
        <v>0</v>
      </c>
      <c r="O60" s="172">
        <f t="shared" si="7"/>
        <v>0</v>
      </c>
      <c r="S60" s="178"/>
      <c r="T60" s="449"/>
      <c r="U60" s="449"/>
      <c r="V60" s="449"/>
    </row>
    <row r="61" spans="2:22" ht="28.5" customHeight="1">
      <c r="B61" s="230" t="s">
        <v>212</v>
      </c>
      <c r="C61" s="352" t="s">
        <v>284</v>
      </c>
      <c r="D61" s="352"/>
      <c r="E61" s="352"/>
      <c r="F61" s="74"/>
      <c r="G61" s="74">
        <v>0</v>
      </c>
      <c r="H61" s="173">
        <v>0</v>
      </c>
      <c r="I61" s="74">
        <v>0</v>
      </c>
      <c r="J61" s="74"/>
      <c r="K61" s="171">
        <f>'5.3. Показники '!M61</f>
        <v>0</v>
      </c>
      <c r="L61" s="171">
        <f>K61</f>
        <v>0</v>
      </c>
      <c r="M61" s="74"/>
      <c r="N61" s="172">
        <v>0</v>
      </c>
      <c r="O61" s="172">
        <f t="shared" si="7"/>
        <v>0</v>
      </c>
      <c r="S61" s="178"/>
      <c r="T61" s="449"/>
      <c r="U61" s="449"/>
      <c r="V61" s="449"/>
    </row>
    <row r="62" spans="2:22" ht="33" customHeight="1">
      <c r="B62" s="74"/>
      <c r="C62" s="276" t="s">
        <v>288</v>
      </c>
      <c r="D62" s="276"/>
      <c r="E62" s="276"/>
      <c r="F62" s="74"/>
      <c r="G62" s="74">
        <v>0</v>
      </c>
      <c r="H62" s="173">
        <v>0</v>
      </c>
      <c r="I62" s="74">
        <v>0</v>
      </c>
      <c r="J62" s="74"/>
      <c r="K62" s="74">
        <f>'5.3. Показники '!M56</f>
        <v>4</v>
      </c>
      <c r="L62" s="171">
        <v>4</v>
      </c>
      <c r="M62" s="74"/>
      <c r="N62" s="172">
        <v>0</v>
      </c>
      <c r="O62" s="172">
        <f t="shared" si="7"/>
        <v>0</v>
      </c>
      <c r="S62" s="178"/>
      <c r="T62" s="451"/>
      <c r="U62" s="451"/>
      <c r="V62" s="451"/>
    </row>
    <row r="63" spans="2:22" ht="34.5" customHeight="1" thickBot="1">
      <c r="B63" s="74"/>
      <c r="C63" s="276" t="s">
        <v>287</v>
      </c>
      <c r="D63" s="276"/>
      <c r="E63" s="276"/>
      <c r="F63" s="74"/>
      <c r="G63" s="74">
        <v>0</v>
      </c>
      <c r="H63" s="173">
        <v>0</v>
      </c>
      <c r="I63" s="74">
        <v>0</v>
      </c>
      <c r="J63" s="74"/>
      <c r="K63" s="74">
        <v>2</v>
      </c>
      <c r="L63" s="171">
        <v>2</v>
      </c>
      <c r="M63" s="74"/>
      <c r="N63" s="172">
        <v>0</v>
      </c>
      <c r="O63" s="172">
        <f t="shared" si="7"/>
        <v>0</v>
      </c>
      <c r="S63" s="178"/>
      <c r="T63" s="448"/>
      <c r="U63" s="448"/>
      <c r="V63" s="448"/>
    </row>
    <row r="64" spans="2:22" ht="47.25" customHeight="1" thickBot="1">
      <c r="B64" s="419" t="s">
        <v>391</v>
      </c>
      <c r="C64" s="420"/>
      <c r="D64" s="420"/>
      <c r="E64" s="420"/>
      <c r="F64" s="420"/>
      <c r="G64" s="420"/>
      <c r="H64" s="420"/>
      <c r="I64" s="420"/>
      <c r="J64" s="420"/>
      <c r="K64" s="420"/>
      <c r="L64" s="420"/>
      <c r="M64" s="450"/>
      <c r="N64" s="420"/>
      <c r="O64" s="421"/>
      <c r="S64" s="178"/>
      <c r="T64" s="448"/>
      <c r="U64" s="448"/>
      <c r="V64" s="448"/>
    </row>
    <row r="65" spans="2:22" ht="15.75">
      <c r="B65" s="174">
        <v>3</v>
      </c>
      <c r="C65" s="452" t="s">
        <v>50</v>
      </c>
      <c r="D65" s="453"/>
      <c r="E65" s="453"/>
      <c r="F65" s="182"/>
      <c r="G65" s="182"/>
      <c r="H65" s="182"/>
      <c r="I65" s="182"/>
      <c r="J65" s="182"/>
      <c r="K65" s="182"/>
      <c r="L65" s="182"/>
      <c r="M65" s="182"/>
      <c r="N65" s="182"/>
      <c r="O65" s="183"/>
      <c r="S65" s="178"/>
      <c r="T65" s="449"/>
      <c r="U65" s="449"/>
      <c r="V65" s="449"/>
    </row>
    <row r="66" spans="2:22" ht="30" customHeight="1">
      <c r="B66" s="127" t="s">
        <v>46</v>
      </c>
      <c r="C66" s="360" t="s">
        <v>392</v>
      </c>
      <c r="D66" s="360"/>
      <c r="E66" s="360"/>
      <c r="F66" s="171"/>
      <c r="G66" s="171">
        <v>14.5</v>
      </c>
      <c r="H66" s="171">
        <v>14.5</v>
      </c>
      <c r="I66" s="175"/>
      <c r="J66" s="171"/>
      <c r="K66" s="171">
        <v>13.328</v>
      </c>
      <c r="L66" s="171">
        <v>13.328</v>
      </c>
      <c r="M66" s="172"/>
      <c r="N66" s="171">
        <f>K66/G66*100-100</f>
        <v>-8.08275862068966</v>
      </c>
      <c r="O66" s="172">
        <f>N66</f>
        <v>-8.08275862068966</v>
      </c>
      <c r="S66" s="178"/>
      <c r="T66" s="451"/>
      <c r="U66" s="451"/>
      <c r="V66" s="451"/>
    </row>
    <row r="67" spans="2:15" ht="24.75" customHeight="1">
      <c r="B67" s="127" t="s">
        <v>47</v>
      </c>
      <c r="C67" s="352" t="s">
        <v>393</v>
      </c>
      <c r="D67" s="352"/>
      <c r="E67" s="352"/>
      <c r="F67" s="171"/>
      <c r="G67" s="171">
        <v>5.97</v>
      </c>
      <c r="H67" s="171">
        <v>5.97</v>
      </c>
      <c r="I67" s="175"/>
      <c r="J67" s="171"/>
      <c r="K67" s="171">
        <v>10.836</v>
      </c>
      <c r="L67" s="171">
        <v>10.836</v>
      </c>
      <c r="M67" s="172"/>
      <c r="N67" s="171">
        <f>K67/G67*100-100</f>
        <v>81.50753768844223</v>
      </c>
      <c r="O67" s="172">
        <f>N67</f>
        <v>81.50753768844223</v>
      </c>
    </row>
    <row r="68" spans="2:15" ht="36.75" customHeight="1">
      <c r="B68" s="127" t="s">
        <v>157</v>
      </c>
      <c r="C68" s="352" t="s">
        <v>394</v>
      </c>
      <c r="D68" s="352"/>
      <c r="E68" s="352"/>
      <c r="F68" s="171"/>
      <c r="G68" s="171">
        <v>10.495</v>
      </c>
      <c r="H68" s="171">
        <v>10.495</v>
      </c>
      <c r="I68" s="175"/>
      <c r="J68" s="171"/>
      <c r="K68" s="171">
        <v>0</v>
      </c>
      <c r="L68" s="175">
        <f>K68</f>
        <v>0</v>
      </c>
      <c r="M68" s="172"/>
      <c r="N68" s="171">
        <f>K68/G68*100-100</f>
        <v>-100</v>
      </c>
      <c r="O68" s="172">
        <f>N68</f>
        <v>-100</v>
      </c>
    </row>
    <row r="69" spans="2:15" ht="36.75" customHeight="1">
      <c r="B69" s="127" t="s">
        <v>158</v>
      </c>
      <c r="C69" s="352" t="s">
        <v>395</v>
      </c>
      <c r="D69" s="352"/>
      <c r="E69" s="352"/>
      <c r="F69" s="171"/>
      <c r="G69" s="171">
        <v>25</v>
      </c>
      <c r="H69" s="171">
        <v>25</v>
      </c>
      <c r="I69" s="175"/>
      <c r="J69" s="171"/>
      <c r="K69" s="171">
        <v>0</v>
      </c>
      <c r="L69" s="175">
        <f>K69</f>
        <v>0</v>
      </c>
      <c r="M69" s="172"/>
      <c r="N69" s="171">
        <f>K69/G69*100-100</f>
        <v>-100</v>
      </c>
      <c r="O69" s="172">
        <f>N69</f>
        <v>-100</v>
      </c>
    </row>
    <row r="70" spans="2:23" ht="32.25" customHeight="1">
      <c r="B70" s="170" t="s">
        <v>215</v>
      </c>
      <c r="C70" s="294" t="s">
        <v>292</v>
      </c>
      <c r="D70" s="295"/>
      <c r="E70" s="295"/>
      <c r="F70" s="171"/>
      <c r="G70" s="171">
        <v>0</v>
      </c>
      <c r="H70" s="171">
        <v>0</v>
      </c>
      <c r="I70" s="175"/>
      <c r="J70" s="171"/>
      <c r="K70" s="171">
        <v>1481</v>
      </c>
      <c r="L70" s="175">
        <v>1481</v>
      </c>
      <c r="M70" s="172"/>
      <c r="N70" s="190">
        <v>0</v>
      </c>
      <c r="O70" s="232">
        <f>N70</f>
        <v>0</v>
      </c>
      <c r="U70" s="178"/>
      <c r="V70" s="178"/>
      <c r="W70" s="178"/>
    </row>
    <row r="71" spans="2:15" ht="24" customHeight="1">
      <c r="B71" s="176">
        <v>4</v>
      </c>
      <c r="C71" s="444" t="s">
        <v>122</v>
      </c>
      <c r="D71" s="445"/>
      <c r="E71" s="445"/>
      <c r="F71" s="171"/>
      <c r="G71" s="171"/>
      <c r="H71" s="171"/>
      <c r="I71" s="454"/>
      <c r="J71" s="454"/>
      <c r="K71" s="465"/>
      <c r="L71" s="465"/>
      <c r="M71" s="465"/>
      <c r="N71" s="461"/>
      <c r="O71" s="461"/>
    </row>
    <row r="72" spans="2:15" ht="24" customHeight="1">
      <c r="B72" s="176"/>
      <c r="C72" s="462" t="s">
        <v>296</v>
      </c>
      <c r="D72" s="463"/>
      <c r="E72" s="464"/>
      <c r="F72" s="171"/>
      <c r="G72" s="171">
        <v>0</v>
      </c>
      <c r="H72" s="171">
        <v>0</v>
      </c>
      <c r="I72" s="200"/>
      <c r="J72" s="200"/>
      <c r="K72" s="231">
        <v>100</v>
      </c>
      <c r="L72" s="231">
        <v>100</v>
      </c>
      <c r="M72" s="231"/>
      <c r="N72" s="190">
        <v>0</v>
      </c>
      <c r="O72" s="190">
        <f>N72</f>
        <v>0</v>
      </c>
    </row>
    <row r="73" spans="2:15" ht="24" customHeight="1">
      <c r="B73" s="176"/>
      <c r="C73" s="466" t="s">
        <v>297</v>
      </c>
      <c r="D73" s="467"/>
      <c r="E73" s="468"/>
      <c r="F73" s="171"/>
      <c r="G73" s="171">
        <v>0</v>
      </c>
      <c r="H73" s="171">
        <v>0</v>
      </c>
      <c r="I73" s="200"/>
      <c r="J73" s="200"/>
      <c r="K73" s="231">
        <v>100</v>
      </c>
      <c r="L73" s="231">
        <v>100</v>
      </c>
      <c r="M73" s="231"/>
      <c r="N73" s="190">
        <v>0</v>
      </c>
      <c r="O73" s="190">
        <f>N73</f>
        <v>0</v>
      </c>
    </row>
    <row r="74" spans="2:15" ht="24" customHeight="1">
      <c r="B74" s="170"/>
      <c r="C74" s="418" t="s">
        <v>164</v>
      </c>
      <c r="D74" s="418"/>
      <c r="E74" s="418"/>
      <c r="F74" s="184"/>
      <c r="G74" s="184">
        <v>26</v>
      </c>
      <c r="H74" s="184">
        <f>G74</f>
        <v>26</v>
      </c>
      <c r="I74" s="184"/>
      <c r="J74" s="184"/>
      <c r="K74" s="184">
        <v>0</v>
      </c>
      <c r="L74" s="184">
        <f>K74</f>
        <v>0</v>
      </c>
      <c r="M74" s="172"/>
      <c r="N74" s="171">
        <f>K74/G74*100-100</f>
        <v>-100</v>
      </c>
      <c r="O74" s="172">
        <f>N74</f>
        <v>-100</v>
      </c>
    </row>
    <row r="75" spans="2:15" ht="24" customHeight="1">
      <c r="B75" s="170"/>
      <c r="C75" s="418" t="s">
        <v>165</v>
      </c>
      <c r="D75" s="418"/>
      <c r="E75" s="418"/>
      <c r="F75" s="184"/>
      <c r="G75" s="184">
        <v>100</v>
      </c>
      <c r="H75" s="184">
        <f>G75</f>
        <v>100</v>
      </c>
      <c r="I75" s="184"/>
      <c r="J75" s="184"/>
      <c r="K75" s="184">
        <v>200</v>
      </c>
      <c r="L75" s="184">
        <f>K75</f>
        <v>200</v>
      </c>
      <c r="M75" s="172"/>
      <c r="N75" s="171">
        <f>K75/G75*100-100</f>
        <v>100</v>
      </c>
      <c r="O75" s="172">
        <f>N75</f>
        <v>100</v>
      </c>
    </row>
    <row r="76" spans="2:15" ht="24" customHeight="1">
      <c r="B76" s="170"/>
      <c r="C76" s="418" t="s">
        <v>166</v>
      </c>
      <c r="D76" s="418"/>
      <c r="E76" s="418"/>
      <c r="F76" s="184"/>
      <c r="G76" s="184">
        <v>45.5</v>
      </c>
      <c r="H76" s="184">
        <f>G76</f>
        <v>45.5</v>
      </c>
      <c r="I76" s="184"/>
      <c r="J76" s="184"/>
      <c r="K76" s="184">
        <v>100</v>
      </c>
      <c r="L76" s="184">
        <f>K76</f>
        <v>100</v>
      </c>
      <c r="M76" s="172"/>
      <c r="N76" s="171">
        <f>K76/G76*100-100</f>
        <v>119.7802197802198</v>
      </c>
      <c r="O76" s="172">
        <f>N76</f>
        <v>119.7802197802198</v>
      </c>
    </row>
    <row r="77" spans="2:15" ht="24" customHeight="1" thickBot="1">
      <c r="B77" s="441" t="s">
        <v>245</v>
      </c>
      <c r="C77" s="442"/>
      <c r="D77" s="442"/>
      <c r="E77" s="442"/>
      <c r="F77" s="442"/>
      <c r="G77" s="442"/>
      <c r="H77" s="442"/>
      <c r="I77" s="442"/>
      <c r="J77" s="442"/>
      <c r="K77" s="442"/>
      <c r="L77" s="442"/>
      <c r="M77" s="442"/>
      <c r="N77" s="442"/>
      <c r="O77" s="443"/>
    </row>
    <row r="78" spans="2:15" ht="24" customHeight="1" thickBot="1">
      <c r="B78" s="419" t="s">
        <v>244</v>
      </c>
      <c r="C78" s="420"/>
      <c r="D78" s="420"/>
      <c r="E78" s="420"/>
      <c r="F78" s="420"/>
      <c r="G78" s="420"/>
      <c r="H78" s="420"/>
      <c r="I78" s="420"/>
      <c r="J78" s="420"/>
      <c r="K78" s="420"/>
      <c r="L78" s="420"/>
      <c r="M78" s="420"/>
      <c r="N78" s="420"/>
      <c r="O78" s="421"/>
    </row>
    <row r="79" spans="2:15" ht="12.75">
      <c r="B79" s="164" t="s">
        <v>54</v>
      </c>
      <c r="C79" s="444" t="s">
        <v>53</v>
      </c>
      <c r="D79" s="445"/>
      <c r="E79" s="445"/>
      <c r="F79" s="161"/>
      <c r="G79" s="161"/>
      <c r="H79" s="165"/>
      <c r="I79" s="161"/>
      <c r="J79" s="161"/>
      <c r="K79" s="161"/>
      <c r="L79" s="165"/>
      <c r="M79" s="161"/>
      <c r="N79" s="161"/>
      <c r="O79" s="161"/>
    </row>
    <row r="80" spans="2:15" ht="12.75">
      <c r="B80" s="5"/>
      <c r="C80" s="272" t="s">
        <v>168</v>
      </c>
      <c r="D80" s="273"/>
      <c r="E80" s="274"/>
      <c r="F80" s="171"/>
      <c r="G80" s="193">
        <v>1001.36549</v>
      </c>
      <c r="H80" s="193">
        <f>G80</f>
        <v>1001.36549</v>
      </c>
      <c r="I80" s="171"/>
      <c r="J80" s="171"/>
      <c r="K80" s="193">
        <v>284.95836549</v>
      </c>
      <c r="L80" s="193">
        <f>K80</f>
        <v>284.95836549</v>
      </c>
      <c r="M80" s="172"/>
      <c r="N80" s="184">
        <f>K80/G80*100-100</f>
        <v>-71.54302117102118</v>
      </c>
      <c r="O80" s="184">
        <f>N80</f>
        <v>-71.54302117102118</v>
      </c>
    </row>
    <row r="81" spans="2:15" ht="12.75">
      <c r="B81" s="5"/>
      <c r="C81" s="272" t="s">
        <v>396</v>
      </c>
      <c r="D81" s="273"/>
      <c r="E81" s="274"/>
      <c r="F81" s="171"/>
      <c r="G81" s="193">
        <v>0</v>
      </c>
      <c r="H81" s="193">
        <v>0</v>
      </c>
      <c r="I81" s="171"/>
      <c r="J81" s="171"/>
      <c r="K81" s="193">
        <v>281.718</v>
      </c>
      <c r="L81" s="193">
        <v>281.718</v>
      </c>
      <c r="M81" s="172"/>
      <c r="N81" s="233">
        <v>0</v>
      </c>
      <c r="O81" s="233">
        <f>N81</f>
        <v>0</v>
      </c>
    </row>
    <row r="82" spans="2:15" ht="12.75">
      <c r="B82" s="5"/>
      <c r="C82" s="272" t="s">
        <v>169</v>
      </c>
      <c r="D82" s="273"/>
      <c r="E82" s="274"/>
      <c r="F82" s="171"/>
      <c r="G82" s="193">
        <v>30</v>
      </c>
      <c r="H82" s="193">
        <f aca="true" t="shared" si="8" ref="H82:H102">G82</f>
        <v>30</v>
      </c>
      <c r="I82" s="171"/>
      <c r="J82" s="171"/>
      <c r="K82" s="193">
        <v>0</v>
      </c>
      <c r="L82" s="193">
        <v>0</v>
      </c>
      <c r="M82" s="172"/>
      <c r="N82" s="184">
        <f>K82/G82*100-100</f>
        <v>-100</v>
      </c>
      <c r="O82" s="184">
        <f aca="true" t="shared" si="9" ref="O82:O112">N82</f>
        <v>-100</v>
      </c>
    </row>
    <row r="83" spans="2:15" ht="12.75">
      <c r="B83" s="5"/>
      <c r="C83" s="272" t="s">
        <v>170</v>
      </c>
      <c r="D83" s="273"/>
      <c r="E83" s="274"/>
      <c r="F83" s="171"/>
      <c r="G83" s="193">
        <v>18.9</v>
      </c>
      <c r="H83" s="193">
        <f t="shared" si="8"/>
        <v>18.9</v>
      </c>
      <c r="I83" s="171"/>
      <c r="J83" s="171"/>
      <c r="K83" s="193">
        <v>0</v>
      </c>
      <c r="L83" s="193">
        <v>0</v>
      </c>
      <c r="M83" s="172"/>
      <c r="N83" s="184">
        <f aca="true" t="shared" si="10" ref="N83:N90">K83/G83*100-100</f>
        <v>-100</v>
      </c>
      <c r="O83" s="184">
        <f t="shared" si="9"/>
        <v>-100</v>
      </c>
    </row>
    <row r="84" spans="2:15" ht="12.75">
      <c r="B84" s="5"/>
      <c r="C84" s="272" t="s">
        <v>171</v>
      </c>
      <c r="D84" s="273"/>
      <c r="E84" s="274"/>
      <c r="F84" s="171"/>
      <c r="G84" s="193">
        <v>139</v>
      </c>
      <c r="H84" s="193">
        <f t="shared" si="8"/>
        <v>139</v>
      </c>
      <c r="I84" s="171"/>
      <c r="J84" s="171"/>
      <c r="K84" s="193">
        <v>0</v>
      </c>
      <c r="L84" s="193">
        <v>0</v>
      </c>
      <c r="M84" s="172"/>
      <c r="N84" s="184">
        <f t="shared" si="10"/>
        <v>-100</v>
      </c>
      <c r="O84" s="184">
        <f t="shared" si="9"/>
        <v>-100</v>
      </c>
    </row>
    <row r="85" spans="2:15" ht="12.75">
      <c r="B85" s="5"/>
      <c r="C85" s="272" t="s">
        <v>172</v>
      </c>
      <c r="D85" s="273"/>
      <c r="E85" s="274"/>
      <c r="F85" s="171"/>
      <c r="G85" s="193">
        <v>165</v>
      </c>
      <c r="H85" s="193">
        <f t="shared" si="8"/>
        <v>165</v>
      </c>
      <c r="I85" s="171"/>
      <c r="J85" s="171"/>
      <c r="K85" s="193">
        <v>0</v>
      </c>
      <c r="L85" s="193">
        <v>0</v>
      </c>
      <c r="M85" s="172"/>
      <c r="N85" s="184">
        <f t="shared" si="10"/>
        <v>-100</v>
      </c>
      <c r="O85" s="184">
        <f t="shared" si="9"/>
        <v>-100</v>
      </c>
    </row>
    <row r="86" spans="2:15" ht="12.75">
      <c r="B86" s="5"/>
      <c r="C86" s="272" t="s">
        <v>173</v>
      </c>
      <c r="D86" s="273"/>
      <c r="E86" s="274"/>
      <c r="F86" s="171"/>
      <c r="G86" s="193">
        <v>353</v>
      </c>
      <c r="H86" s="193">
        <f t="shared" si="8"/>
        <v>353</v>
      </c>
      <c r="I86" s="171"/>
      <c r="J86" s="171"/>
      <c r="K86" s="193">
        <v>0</v>
      </c>
      <c r="L86" s="193">
        <v>0</v>
      </c>
      <c r="M86" s="172"/>
      <c r="N86" s="184">
        <f t="shared" si="10"/>
        <v>-100</v>
      </c>
      <c r="O86" s="184">
        <f t="shared" si="9"/>
        <v>-100</v>
      </c>
    </row>
    <row r="87" spans="2:15" ht="12.75">
      <c r="B87" s="5"/>
      <c r="C87" s="272" t="s">
        <v>174</v>
      </c>
      <c r="D87" s="273"/>
      <c r="E87" s="274"/>
      <c r="F87" s="171"/>
      <c r="G87" s="193">
        <v>854</v>
      </c>
      <c r="H87" s="193">
        <f t="shared" si="8"/>
        <v>854</v>
      </c>
      <c r="I87" s="171"/>
      <c r="J87" s="171"/>
      <c r="K87" s="193">
        <v>0</v>
      </c>
      <c r="L87" s="193">
        <v>0</v>
      </c>
      <c r="M87" s="172"/>
      <c r="N87" s="184">
        <f t="shared" si="10"/>
        <v>-100</v>
      </c>
      <c r="O87" s="184">
        <f t="shared" si="9"/>
        <v>-100</v>
      </c>
    </row>
    <row r="88" spans="2:15" ht="12.75">
      <c r="B88" s="5"/>
      <c r="C88" s="272" t="s">
        <v>175</v>
      </c>
      <c r="D88" s="273"/>
      <c r="E88" s="274"/>
      <c r="F88" s="171"/>
      <c r="G88" s="193">
        <v>0</v>
      </c>
      <c r="H88" s="193">
        <f t="shared" si="8"/>
        <v>0</v>
      </c>
      <c r="I88" s="171"/>
      <c r="J88" s="171"/>
      <c r="K88" s="193">
        <v>23.81095</v>
      </c>
      <c r="L88" s="193">
        <f>K88</f>
        <v>23.81095</v>
      </c>
      <c r="M88" s="172"/>
      <c r="N88" s="184">
        <v>0</v>
      </c>
      <c r="O88" s="184">
        <f t="shared" si="9"/>
        <v>0</v>
      </c>
    </row>
    <row r="89" spans="2:15" ht="12.75">
      <c r="B89" s="5"/>
      <c r="C89" s="272" t="s">
        <v>176</v>
      </c>
      <c r="D89" s="273"/>
      <c r="E89" s="274"/>
      <c r="F89" s="171"/>
      <c r="G89" s="193">
        <v>0</v>
      </c>
      <c r="H89" s="193">
        <f t="shared" si="8"/>
        <v>0</v>
      </c>
      <c r="I89" s="171"/>
      <c r="J89" s="171"/>
      <c r="K89" s="193">
        <v>0</v>
      </c>
      <c r="L89" s="193">
        <f>K89</f>
        <v>0</v>
      </c>
      <c r="M89" s="172"/>
      <c r="N89" s="184">
        <v>0</v>
      </c>
      <c r="O89" s="184">
        <f t="shared" si="9"/>
        <v>0</v>
      </c>
    </row>
    <row r="90" spans="2:15" ht="12.75">
      <c r="B90" s="5"/>
      <c r="C90" s="272" t="s">
        <v>177</v>
      </c>
      <c r="D90" s="273"/>
      <c r="E90" s="274"/>
      <c r="F90" s="171"/>
      <c r="G90" s="193">
        <v>100</v>
      </c>
      <c r="H90" s="193">
        <f t="shared" si="8"/>
        <v>100</v>
      </c>
      <c r="I90" s="171"/>
      <c r="J90" s="171"/>
      <c r="K90" s="193">
        <v>257.90705</v>
      </c>
      <c r="L90" s="193">
        <f>K90</f>
        <v>257.90705</v>
      </c>
      <c r="M90" s="172"/>
      <c r="N90" s="184">
        <f t="shared" si="10"/>
        <v>157.90705000000003</v>
      </c>
      <c r="O90" s="184">
        <f t="shared" si="9"/>
        <v>157.90705000000003</v>
      </c>
    </row>
    <row r="91" spans="2:15" ht="12.75">
      <c r="B91" s="5"/>
      <c r="C91" s="272" t="s">
        <v>178</v>
      </c>
      <c r="D91" s="273"/>
      <c r="E91" s="274"/>
      <c r="F91" s="171"/>
      <c r="G91" s="193">
        <v>68</v>
      </c>
      <c r="H91" s="193">
        <f t="shared" si="8"/>
        <v>68</v>
      </c>
      <c r="I91" s="171"/>
      <c r="J91" s="171"/>
      <c r="K91" s="193">
        <v>68</v>
      </c>
      <c r="L91" s="193">
        <f>K91</f>
        <v>68</v>
      </c>
      <c r="M91" s="172"/>
      <c r="N91" s="184">
        <v>0</v>
      </c>
      <c r="O91" s="184">
        <f t="shared" si="9"/>
        <v>0</v>
      </c>
    </row>
    <row r="92" spans="2:15" ht="12.75">
      <c r="B92" s="5"/>
      <c r="C92" s="272" t="s">
        <v>179</v>
      </c>
      <c r="D92" s="273"/>
      <c r="E92" s="274"/>
      <c r="F92" s="171"/>
      <c r="G92" s="193">
        <v>146.36459</v>
      </c>
      <c r="H92" s="193">
        <f t="shared" si="8"/>
        <v>146.36459</v>
      </c>
      <c r="I92" s="171"/>
      <c r="J92" s="171"/>
      <c r="K92" s="193">
        <v>146.36459</v>
      </c>
      <c r="L92" s="193">
        <f>K92</f>
        <v>146.36459</v>
      </c>
      <c r="M92" s="172"/>
      <c r="N92" s="184">
        <v>0</v>
      </c>
      <c r="O92" s="184">
        <f t="shared" si="9"/>
        <v>0</v>
      </c>
    </row>
    <row r="93" spans="2:15" ht="35.25" customHeight="1">
      <c r="B93" s="5"/>
      <c r="C93" s="272" t="s">
        <v>184</v>
      </c>
      <c r="D93" s="273"/>
      <c r="E93" s="274"/>
      <c r="F93" s="171"/>
      <c r="G93" s="171">
        <v>2</v>
      </c>
      <c r="H93" s="171">
        <f t="shared" si="8"/>
        <v>2</v>
      </c>
      <c r="I93" s="171"/>
      <c r="J93" s="171"/>
      <c r="K93" s="171">
        <v>2</v>
      </c>
      <c r="L93" s="171">
        <v>2</v>
      </c>
      <c r="M93" s="172"/>
      <c r="N93" s="184">
        <f>K93/G93*100-100</f>
        <v>0</v>
      </c>
      <c r="O93" s="184">
        <f t="shared" si="9"/>
        <v>0</v>
      </c>
    </row>
    <row r="94" spans="2:15" ht="28.5" customHeight="1">
      <c r="B94" s="5"/>
      <c r="C94" s="272" t="s">
        <v>189</v>
      </c>
      <c r="D94" s="273"/>
      <c r="E94" s="274"/>
      <c r="F94" s="171"/>
      <c r="G94" s="171">
        <v>2</v>
      </c>
      <c r="H94" s="171">
        <f t="shared" si="8"/>
        <v>2</v>
      </c>
      <c r="I94" s="171"/>
      <c r="J94" s="171"/>
      <c r="K94" s="171">
        <v>0</v>
      </c>
      <c r="L94" s="171">
        <v>0</v>
      </c>
      <c r="M94" s="172"/>
      <c r="N94" s="184">
        <f>K94/G94*100-100</f>
        <v>-100</v>
      </c>
      <c r="O94" s="184">
        <f t="shared" si="9"/>
        <v>-100</v>
      </c>
    </row>
    <row r="95" spans="2:15" ht="12.75">
      <c r="B95" s="5"/>
      <c r="C95" s="272" t="s">
        <v>190</v>
      </c>
      <c r="D95" s="273"/>
      <c r="E95" s="274"/>
      <c r="F95" s="171"/>
      <c r="G95" s="171">
        <v>250</v>
      </c>
      <c r="H95" s="171">
        <f t="shared" si="8"/>
        <v>250</v>
      </c>
      <c r="I95" s="171"/>
      <c r="J95" s="171"/>
      <c r="K95" s="171">
        <v>0</v>
      </c>
      <c r="L95" s="171">
        <v>0</v>
      </c>
      <c r="M95" s="172"/>
      <c r="N95" s="184">
        <f>K95/G95*100-100</f>
        <v>-100</v>
      </c>
      <c r="O95" s="184">
        <f t="shared" si="9"/>
        <v>-100</v>
      </c>
    </row>
    <row r="96" spans="2:15" ht="12.75">
      <c r="B96" s="5"/>
      <c r="C96" s="272" t="s">
        <v>191</v>
      </c>
      <c r="D96" s="273"/>
      <c r="E96" s="274"/>
      <c r="F96" s="171"/>
      <c r="G96" s="171">
        <v>212</v>
      </c>
      <c r="H96" s="171">
        <f t="shared" si="8"/>
        <v>212</v>
      </c>
      <c r="I96" s="171"/>
      <c r="J96" s="171"/>
      <c r="K96" s="171">
        <v>0</v>
      </c>
      <c r="L96" s="171">
        <v>0</v>
      </c>
      <c r="M96" s="172"/>
      <c r="N96" s="184">
        <v>0</v>
      </c>
      <c r="O96" s="184">
        <f t="shared" si="9"/>
        <v>0</v>
      </c>
    </row>
    <row r="97" spans="2:15" ht="12.75">
      <c r="B97" s="5"/>
      <c r="C97" s="272" t="s">
        <v>192</v>
      </c>
      <c r="D97" s="273"/>
      <c r="E97" s="274"/>
      <c r="F97" s="171"/>
      <c r="G97" s="171">
        <v>12</v>
      </c>
      <c r="H97" s="171">
        <f t="shared" si="8"/>
        <v>12</v>
      </c>
      <c r="I97" s="171"/>
      <c r="J97" s="171"/>
      <c r="K97" s="171">
        <v>0</v>
      </c>
      <c r="L97" s="171">
        <v>0</v>
      </c>
      <c r="M97" s="172"/>
      <c r="N97" s="184">
        <v>0</v>
      </c>
      <c r="O97" s="184">
        <f t="shared" si="9"/>
        <v>0</v>
      </c>
    </row>
    <row r="98" spans="2:15" ht="12.75">
      <c r="B98" s="192"/>
      <c r="C98" s="280" t="s">
        <v>193</v>
      </c>
      <c r="D98" s="280"/>
      <c r="E98" s="280"/>
      <c r="F98" s="74"/>
      <c r="G98" s="74">
        <v>11</v>
      </c>
      <c r="H98" s="74">
        <f t="shared" si="8"/>
        <v>11</v>
      </c>
      <c r="I98" s="74"/>
      <c r="J98" s="74"/>
      <c r="K98" s="74">
        <v>0</v>
      </c>
      <c r="L98" s="74">
        <v>0</v>
      </c>
      <c r="M98" s="74"/>
      <c r="N98" s="184">
        <f>K98/G98*100-100</f>
        <v>-100</v>
      </c>
      <c r="O98" s="184">
        <f t="shared" si="9"/>
        <v>-100</v>
      </c>
    </row>
    <row r="99" spans="2:15" ht="12.75">
      <c r="B99" s="192"/>
      <c r="C99" s="280" t="s">
        <v>194</v>
      </c>
      <c r="D99" s="280"/>
      <c r="E99" s="280"/>
      <c r="F99" s="74"/>
      <c r="G99" s="74">
        <v>0</v>
      </c>
      <c r="H99" s="74">
        <f t="shared" si="8"/>
        <v>0</v>
      </c>
      <c r="I99" s="74"/>
      <c r="J99" s="74"/>
      <c r="K99" s="74">
        <v>3</v>
      </c>
      <c r="L99" s="74">
        <v>3</v>
      </c>
      <c r="M99" s="74"/>
      <c r="N99" s="184">
        <v>0</v>
      </c>
      <c r="O99" s="184">
        <f t="shared" si="9"/>
        <v>0</v>
      </c>
    </row>
    <row r="100" spans="2:15" ht="12.75">
      <c r="B100" s="192"/>
      <c r="C100" s="280" t="s">
        <v>185</v>
      </c>
      <c r="D100" s="280"/>
      <c r="E100" s="280"/>
      <c r="F100" s="74"/>
      <c r="G100" s="74">
        <v>0</v>
      </c>
      <c r="H100" s="74">
        <f t="shared" si="8"/>
        <v>0</v>
      </c>
      <c r="I100" s="74"/>
      <c r="J100" s="74"/>
      <c r="K100" s="74">
        <v>0</v>
      </c>
      <c r="L100" s="74">
        <f>K100</f>
        <v>0</v>
      </c>
      <c r="M100" s="74"/>
      <c r="N100" s="184">
        <v>0</v>
      </c>
      <c r="O100" s="184">
        <f t="shared" si="9"/>
        <v>0</v>
      </c>
    </row>
    <row r="101" spans="2:15" ht="12.75">
      <c r="B101" s="192"/>
      <c r="C101" s="280" t="s">
        <v>250</v>
      </c>
      <c r="D101" s="280"/>
      <c r="E101" s="280"/>
      <c r="F101" s="74"/>
      <c r="G101" s="74">
        <v>6</v>
      </c>
      <c r="H101" s="74">
        <f t="shared" si="8"/>
        <v>6</v>
      </c>
      <c r="I101" s="74"/>
      <c r="J101" s="74"/>
      <c r="K101" s="74">
        <v>32</v>
      </c>
      <c r="L101" s="74">
        <f>K101</f>
        <v>32</v>
      </c>
      <c r="M101" s="74"/>
      <c r="N101" s="184">
        <f>K101/G101*100-100</f>
        <v>433.33333333333326</v>
      </c>
      <c r="O101" s="184">
        <f t="shared" si="9"/>
        <v>433.33333333333326</v>
      </c>
    </row>
    <row r="102" spans="2:15" ht="12.75">
      <c r="B102" s="192"/>
      <c r="C102" s="280" t="s">
        <v>187</v>
      </c>
      <c r="D102" s="280"/>
      <c r="E102" s="280"/>
      <c r="F102" s="74"/>
      <c r="G102" s="74">
        <v>6</v>
      </c>
      <c r="H102" s="74">
        <f t="shared" si="8"/>
        <v>6</v>
      </c>
      <c r="I102" s="74"/>
      <c r="J102" s="74"/>
      <c r="K102" s="74">
        <v>0</v>
      </c>
      <c r="L102" s="74">
        <v>0</v>
      </c>
      <c r="M102" s="74"/>
      <c r="N102" s="184">
        <v>0</v>
      </c>
      <c r="O102" s="184">
        <f t="shared" si="9"/>
        <v>0</v>
      </c>
    </row>
    <row r="103" spans="2:15" ht="12.75">
      <c r="B103" s="192"/>
      <c r="C103" s="280" t="s">
        <v>188</v>
      </c>
      <c r="D103" s="280"/>
      <c r="E103" s="280"/>
      <c r="F103" s="74"/>
      <c r="G103" s="74">
        <v>0</v>
      </c>
      <c r="H103" s="74">
        <v>0</v>
      </c>
      <c r="I103" s="74"/>
      <c r="J103" s="74"/>
      <c r="K103" s="74">
        <v>0</v>
      </c>
      <c r="L103" s="74">
        <v>0</v>
      </c>
      <c r="M103" s="74"/>
      <c r="N103" s="184">
        <v>0</v>
      </c>
      <c r="O103" s="184">
        <f t="shared" si="9"/>
        <v>0</v>
      </c>
    </row>
    <row r="104" spans="2:15" ht="12.75" customHeight="1" hidden="1">
      <c r="B104" s="74"/>
      <c r="C104" s="469" t="s">
        <v>249</v>
      </c>
      <c r="D104" s="470"/>
      <c r="E104" s="471"/>
      <c r="F104" s="74"/>
      <c r="G104" s="74"/>
      <c r="H104" s="74"/>
      <c r="I104" s="74"/>
      <c r="J104" s="74"/>
      <c r="K104" s="74"/>
      <c r="L104" s="74"/>
      <c r="M104" s="74"/>
      <c r="N104" s="184" t="e">
        <f>K104/G104*100-100</f>
        <v>#DIV/0!</v>
      </c>
      <c r="O104" s="184" t="e">
        <f t="shared" si="9"/>
        <v>#DIV/0!</v>
      </c>
    </row>
    <row r="105" spans="2:15" ht="12.75">
      <c r="B105" s="192"/>
      <c r="C105" s="280" t="s">
        <v>246</v>
      </c>
      <c r="D105" s="280"/>
      <c r="E105" s="280"/>
      <c r="F105" s="74"/>
      <c r="G105" s="74">
        <v>0</v>
      </c>
      <c r="H105" s="74">
        <f>G105</f>
        <v>0</v>
      </c>
      <c r="I105" s="74"/>
      <c r="J105" s="74"/>
      <c r="K105" s="74">
        <v>0</v>
      </c>
      <c r="L105" s="74">
        <f>K105</f>
        <v>0</v>
      </c>
      <c r="M105" s="74"/>
      <c r="N105" s="184">
        <v>0</v>
      </c>
      <c r="O105" s="184">
        <f t="shared" si="9"/>
        <v>0</v>
      </c>
    </row>
    <row r="106" spans="2:15" ht="12.75">
      <c r="B106" s="192"/>
      <c r="C106" s="280" t="s">
        <v>247</v>
      </c>
      <c r="D106" s="280"/>
      <c r="E106" s="280"/>
      <c r="F106" s="74"/>
      <c r="G106" s="74">
        <v>0</v>
      </c>
      <c r="H106" s="74">
        <v>0</v>
      </c>
      <c r="I106" s="74"/>
      <c r="J106" s="74"/>
      <c r="K106" s="74">
        <v>0</v>
      </c>
      <c r="L106" s="74">
        <v>0</v>
      </c>
      <c r="M106" s="74"/>
      <c r="N106" s="184">
        <v>0</v>
      </c>
      <c r="O106" s="184">
        <f t="shared" si="9"/>
        <v>0</v>
      </c>
    </row>
    <row r="107" spans="2:15" ht="12.75">
      <c r="B107" s="192"/>
      <c r="C107" s="280" t="s">
        <v>248</v>
      </c>
      <c r="D107" s="280"/>
      <c r="E107" s="280"/>
      <c r="F107" s="74"/>
      <c r="G107" s="74">
        <v>0</v>
      </c>
      <c r="H107" s="74">
        <v>0</v>
      </c>
      <c r="I107" s="74"/>
      <c r="J107" s="74"/>
      <c r="K107" s="74">
        <v>0</v>
      </c>
      <c r="L107" s="74">
        <v>0</v>
      </c>
      <c r="M107" s="74"/>
      <c r="N107" s="184">
        <v>0</v>
      </c>
      <c r="O107" s="184">
        <f t="shared" si="9"/>
        <v>0</v>
      </c>
    </row>
    <row r="108" spans="2:15" ht="12.75">
      <c r="B108" s="192"/>
      <c r="C108" s="280" t="s">
        <v>251</v>
      </c>
      <c r="D108" s="280"/>
      <c r="E108" s="280"/>
      <c r="F108" s="74"/>
      <c r="G108" s="74">
        <v>0</v>
      </c>
      <c r="H108" s="74">
        <f>G108</f>
        <v>0</v>
      </c>
      <c r="I108" s="74"/>
      <c r="J108" s="74"/>
      <c r="K108" s="74">
        <v>0</v>
      </c>
      <c r="L108" s="74">
        <f>K108</f>
        <v>0</v>
      </c>
      <c r="M108" s="74"/>
      <c r="N108" s="184">
        <v>0</v>
      </c>
      <c r="O108" s="184">
        <f t="shared" si="9"/>
        <v>0</v>
      </c>
    </row>
    <row r="109" spans="2:15" ht="15.75">
      <c r="B109" s="212"/>
      <c r="C109" s="280" t="s">
        <v>329</v>
      </c>
      <c r="D109" s="280"/>
      <c r="E109" s="280"/>
      <c r="F109" s="74"/>
      <c r="G109" s="74">
        <v>0</v>
      </c>
      <c r="H109" s="74">
        <v>0</v>
      </c>
      <c r="I109" s="74"/>
      <c r="J109" s="74"/>
      <c r="K109" s="74">
        <v>0</v>
      </c>
      <c r="L109" s="74">
        <v>0</v>
      </c>
      <c r="M109" s="74"/>
      <c r="N109" s="184">
        <v>0</v>
      </c>
      <c r="O109" s="184">
        <f t="shared" si="9"/>
        <v>0</v>
      </c>
    </row>
    <row r="110" spans="2:15" ht="15.75">
      <c r="B110" s="212"/>
      <c r="C110" s="280" t="s">
        <v>330</v>
      </c>
      <c r="D110" s="280"/>
      <c r="E110" s="280"/>
      <c r="F110" s="74"/>
      <c r="G110" s="74">
        <v>0</v>
      </c>
      <c r="H110" s="74">
        <v>0</v>
      </c>
      <c r="I110" s="74"/>
      <c r="J110" s="74"/>
      <c r="K110" s="74">
        <v>0</v>
      </c>
      <c r="L110" s="74">
        <v>0</v>
      </c>
      <c r="M110" s="74"/>
      <c r="N110" s="184">
        <v>0</v>
      </c>
      <c r="O110" s="184">
        <f t="shared" si="9"/>
        <v>0</v>
      </c>
    </row>
    <row r="111" spans="2:15" ht="15.75">
      <c r="B111" s="212"/>
      <c r="C111" s="280" t="s">
        <v>331</v>
      </c>
      <c r="D111" s="280"/>
      <c r="E111" s="280"/>
      <c r="F111" s="74"/>
      <c r="G111" s="74">
        <v>0</v>
      </c>
      <c r="H111" s="74">
        <v>0</v>
      </c>
      <c r="I111" s="74"/>
      <c r="J111" s="74"/>
      <c r="K111" s="74">
        <v>0</v>
      </c>
      <c r="L111" s="74">
        <v>0</v>
      </c>
      <c r="M111" s="74"/>
      <c r="N111" s="184">
        <v>0</v>
      </c>
      <c r="O111" s="184">
        <f t="shared" si="9"/>
        <v>0</v>
      </c>
    </row>
    <row r="112" spans="2:15" ht="15.75">
      <c r="B112" s="213"/>
      <c r="C112" s="280" t="s">
        <v>332</v>
      </c>
      <c r="D112" s="280"/>
      <c r="E112" s="280"/>
      <c r="F112" s="74"/>
      <c r="G112" s="74">
        <v>0</v>
      </c>
      <c r="H112" s="74">
        <v>0</v>
      </c>
      <c r="I112" s="74"/>
      <c r="J112" s="74"/>
      <c r="K112" s="74">
        <v>0</v>
      </c>
      <c r="L112" s="74">
        <v>0</v>
      </c>
      <c r="M112" s="74"/>
      <c r="N112" s="184">
        <v>0</v>
      </c>
      <c r="O112" s="184">
        <f t="shared" si="9"/>
        <v>0</v>
      </c>
    </row>
    <row r="113" spans="2:15" ht="12.75">
      <c r="B113" s="170" t="s">
        <v>52</v>
      </c>
      <c r="C113" s="444" t="s">
        <v>51</v>
      </c>
      <c r="D113" s="445"/>
      <c r="E113" s="445"/>
      <c r="F113" s="171"/>
      <c r="G113" s="171"/>
      <c r="H113" s="171"/>
      <c r="I113" s="171"/>
      <c r="J113" s="171"/>
      <c r="K113" s="171"/>
      <c r="L113" s="171"/>
      <c r="M113" s="171"/>
      <c r="N113" s="171"/>
      <c r="O113" s="171"/>
    </row>
    <row r="114" spans="2:15" ht="28.5" customHeight="1">
      <c r="B114" s="141"/>
      <c r="C114" s="348" t="s">
        <v>195</v>
      </c>
      <c r="D114" s="348"/>
      <c r="E114" s="348"/>
      <c r="F114" s="171"/>
      <c r="G114" s="171">
        <v>2</v>
      </c>
      <c r="H114" s="171">
        <v>2</v>
      </c>
      <c r="I114" s="171"/>
      <c r="J114" s="171"/>
      <c r="K114" s="116">
        <v>2</v>
      </c>
      <c r="L114" s="171">
        <v>2</v>
      </c>
      <c r="M114" s="74"/>
      <c r="N114" s="172">
        <v>0</v>
      </c>
      <c r="O114" s="172">
        <v>0</v>
      </c>
    </row>
    <row r="115" spans="2:15" ht="24.75" customHeight="1">
      <c r="B115" s="141"/>
      <c r="C115" s="272" t="s">
        <v>196</v>
      </c>
      <c r="D115" s="273"/>
      <c r="E115" s="274"/>
      <c r="F115" s="74"/>
      <c r="G115" s="74">
        <v>2</v>
      </c>
      <c r="H115" s="74">
        <v>2</v>
      </c>
      <c r="I115" s="74"/>
      <c r="J115" s="74"/>
      <c r="K115" s="74">
        <v>0</v>
      </c>
      <c r="L115" s="74">
        <v>0</v>
      </c>
      <c r="M115" s="74"/>
      <c r="N115" s="74">
        <f>K115/G115*100-100</f>
        <v>-100</v>
      </c>
      <c r="O115" s="74">
        <f>N115</f>
        <v>-100</v>
      </c>
    </row>
    <row r="116" spans="2:15" ht="22.5" customHeight="1">
      <c r="B116" s="141"/>
      <c r="C116" s="272" t="s">
        <v>197</v>
      </c>
      <c r="D116" s="273"/>
      <c r="E116" s="274"/>
      <c r="F116" s="74"/>
      <c r="G116" s="74">
        <v>2</v>
      </c>
      <c r="H116" s="74">
        <v>2</v>
      </c>
      <c r="I116" s="74"/>
      <c r="J116" s="74"/>
      <c r="K116" s="74">
        <v>0</v>
      </c>
      <c r="L116" s="74">
        <v>0</v>
      </c>
      <c r="M116" s="74"/>
      <c r="N116" s="74">
        <f aca="true" t="shared" si="11" ref="N116:N125">K116/G116*100-100</f>
        <v>-100</v>
      </c>
      <c r="O116" s="74">
        <f aca="true" t="shared" si="12" ref="O116:O135">N116</f>
        <v>-100</v>
      </c>
    </row>
    <row r="117" spans="2:15" ht="23.25" customHeight="1">
      <c r="B117" s="141"/>
      <c r="C117" s="272" t="s">
        <v>198</v>
      </c>
      <c r="D117" s="273"/>
      <c r="E117" s="274"/>
      <c r="F117" s="74"/>
      <c r="G117" s="74">
        <v>2</v>
      </c>
      <c r="H117" s="74">
        <v>2</v>
      </c>
      <c r="I117" s="74"/>
      <c r="J117" s="74"/>
      <c r="K117" s="74">
        <v>2</v>
      </c>
      <c r="L117" s="74">
        <f aca="true" t="shared" si="13" ref="L117:L124">K117</f>
        <v>2</v>
      </c>
      <c r="M117" s="74"/>
      <c r="N117" s="74">
        <f t="shared" si="11"/>
        <v>0</v>
      </c>
      <c r="O117" s="74">
        <f t="shared" si="12"/>
        <v>0</v>
      </c>
    </row>
    <row r="118" spans="2:15" ht="33" customHeight="1">
      <c r="B118" s="141"/>
      <c r="C118" s="272" t="s">
        <v>199</v>
      </c>
      <c r="D118" s="273"/>
      <c r="E118" s="274"/>
      <c r="F118" s="74"/>
      <c r="G118" s="74">
        <v>250</v>
      </c>
      <c r="H118" s="74">
        <f aca="true" t="shared" si="14" ref="H118:H126">G118</f>
        <v>250</v>
      </c>
      <c r="I118" s="74"/>
      <c r="J118" s="74"/>
      <c r="K118" s="74">
        <v>0</v>
      </c>
      <c r="L118" s="74">
        <f t="shared" si="13"/>
        <v>0</v>
      </c>
      <c r="M118" s="74"/>
      <c r="N118" s="74">
        <f t="shared" si="11"/>
        <v>-100</v>
      </c>
      <c r="O118" s="74">
        <f t="shared" si="12"/>
        <v>-100</v>
      </c>
    </row>
    <row r="119" spans="2:15" ht="23.25" customHeight="1">
      <c r="B119" s="141"/>
      <c r="C119" s="272" t="s">
        <v>200</v>
      </c>
      <c r="D119" s="273"/>
      <c r="E119" s="274"/>
      <c r="F119" s="74"/>
      <c r="G119" s="74">
        <v>212</v>
      </c>
      <c r="H119" s="74">
        <f t="shared" si="14"/>
        <v>212</v>
      </c>
      <c r="I119" s="74"/>
      <c r="J119" s="74"/>
      <c r="K119" s="74">
        <v>0</v>
      </c>
      <c r="L119" s="74">
        <f t="shared" si="13"/>
        <v>0</v>
      </c>
      <c r="M119" s="74"/>
      <c r="N119" s="74">
        <f t="shared" si="11"/>
        <v>-100</v>
      </c>
      <c r="O119" s="74">
        <f t="shared" si="12"/>
        <v>-100</v>
      </c>
    </row>
    <row r="120" spans="2:15" ht="24.75" customHeight="1">
      <c r="B120" s="143"/>
      <c r="C120" s="280" t="s">
        <v>201</v>
      </c>
      <c r="D120" s="280"/>
      <c r="E120" s="280"/>
      <c r="F120" s="74"/>
      <c r="G120" s="74">
        <v>12</v>
      </c>
      <c r="H120" s="74">
        <f t="shared" si="14"/>
        <v>12</v>
      </c>
      <c r="I120" s="74"/>
      <c r="J120" s="74"/>
      <c r="K120" s="74">
        <v>0</v>
      </c>
      <c r="L120" s="74">
        <f t="shared" si="13"/>
        <v>0</v>
      </c>
      <c r="M120" s="74"/>
      <c r="N120" s="74">
        <f t="shared" si="11"/>
        <v>-100</v>
      </c>
      <c r="O120" s="74">
        <f t="shared" si="12"/>
        <v>-100</v>
      </c>
    </row>
    <row r="121" spans="2:15" ht="15">
      <c r="B121" s="143"/>
      <c r="C121" s="280" t="s">
        <v>202</v>
      </c>
      <c r="D121" s="280"/>
      <c r="E121" s="280"/>
      <c r="F121" s="74"/>
      <c r="G121" s="74">
        <v>16</v>
      </c>
      <c r="H121" s="74">
        <f t="shared" si="14"/>
        <v>16</v>
      </c>
      <c r="I121" s="74"/>
      <c r="J121" s="74"/>
      <c r="K121" s="74">
        <v>0</v>
      </c>
      <c r="L121" s="74">
        <f t="shared" si="13"/>
        <v>0</v>
      </c>
      <c r="M121" s="74"/>
      <c r="N121" s="74">
        <f t="shared" si="11"/>
        <v>-100</v>
      </c>
      <c r="O121" s="74">
        <f t="shared" si="12"/>
        <v>-100</v>
      </c>
    </row>
    <row r="122" spans="2:15" ht="15">
      <c r="B122" s="144"/>
      <c r="C122" s="280" t="s">
        <v>203</v>
      </c>
      <c r="D122" s="280"/>
      <c r="E122" s="280"/>
      <c r="F122" s="74"/>
      <c r="G122" s="74">
        <v>0</v>
      </c>
      <c r="H122" s="74">
        <f t="shared" si="14"/>
        <v>0</v>
      </c>
      <c r="I122" s="74"/>
      <c r="J122" s="74"/>
      <c r="K122" s="74">
        <v>3</v>
      </c>
      <c r="L122" s="74">
        <f t="shared" si="13"/>
        <v>3</v>
      </c>
      <c r="M122" s="74"/>
      <c r="N122" s="74">
        <v>0</v>
      </c>
      <c r="O122" s="74">
        <f t="shared" si="12"/>
        <v>0</v>
      </c>
    </row>
    <row r="123" spans="2:15" ht="15">
      <c r="B123" s="144"/>
      <c r="C123" s="280" t="s">
        <v>204</v>
      </c>
      <c r="D123" s="280"/>
      <c r="E123" s="280"/>
      <c r="F123" s="74"/>
      <c r="G123" s="74">
        <v>0</v>
      </c>
      <c r="H123" s="74">
        <f t="shared" si="14"/>
        <v>0</v>
      </c>
      <c r="I123" s="74"/>
      <c r="J123" s="74"/>
      <c r="K123" s="74">
        <v>0</v>
      </c>
      <c r="L123" s="74">
        <f t="shared" si="13"/>
        <v>0</v>
      </c>
      <c r="M123" s="74"/>
      <c r="N123" s="74">
        <v>0</v>
      </c>
      <c r="O123" s="74">
        <f t="shared" si="12"/>
        <v>0</v>
      </c>
    </row>
    <row r="124" spans="2:15" ht="22.5" customHeight="1">
      <c r="B124" s="144"/>
      <c r="C124" s="280" t="s">
        <v>205</v>
      </c>
      <c r="D124" s="280"/>
      <c r="E124" s="280"/>
      <c r="F124" s="74"/>
      <c r="G124" s="74">
        <v>12</v>
      </c>
      <c r="H124" s="74">
        <f t="shared" si="14"/>
        <v>12</v>
      </c>
      <c r="I124" s="74"/>
      <c r="J124" s="74"/>
      <c r="K124" s="74">
        <v>32</v>
      </c>
      <c r="L124" s="74">
        <f t="shared" si="13"/>
        <v>32</v>
      </c>
      <c r="M124" s="74"/>
      <c r="N124" s="74">
        <f t="shared" si="11"/>
        <v>166.66666666666663</v>
      </c>
      <c r="O124" s="74">
        <f t="shared" si="12"/>
        <v>166.66666666666663</v>
      </c>
    </row>
    <row r="125" spans="2:15" ht="21" customHeight="1">
      <c r="B125" s="144"/>
      <c r="C125" s="280" t="s">
        <v>206</v>
      </c>
      <c r="D125" s="280"/>
      <c r="E125" s="280"/>
      <c r="F125" s="74"/>
      <c r="G125" s="74">
        <v>6</v>
      </c>
      <c r="H125" s="74">
        <f t="shared" si="14"/>
        <v>6</v>
      </c>
      <c r="I125" s="74"/>
      <c r="J125" s="74"/>
      <c r="K125" s="74">
        <v>0</v>
      </c>
      <c r="L125" s="74">
        <v>0</v>
      </c>
      <c r="M125" s="74"/>
      <c r="N125" s="74">
        <f t="shared" si="11"/>
        <v>-100</v>
      </c>
      <c r="O125" s="74">
        <f t="shared" si="12"/>
        <v>-100</v>
      </c>
    </row>
    <row r="126" spans="2:15" ht="27.75" customHeight="1">
      <c r="B126" s="144"/>
      <c r="C126" s="280" t="s">
        <v>207</v>
      </c>
      <c r="D126" s="280"/>
      <c r="E126" s="280"/>
      <c r="F126" s="74"/>
      <c r="G126" s="74">
        <v>1</v>
      </c>
      <c r="H126" s="74">
        <f t="shared" si="14"/>
        <v>1</v>
      </c>
      <c r="I126" s="74"/>
      <c r="J126" s="74"/>
      <c r="K126" s="74">
        <v>0</v>
      </c>
      <c r="L126" s="74">
        <v>0</v>
      </c>
      <c r="M126" s="74"/>
      <c r="N126" s="74">
        <v>0</v>
      </c>
      <c r="O126" s="74">
        <f t="shared" si="12"/>
        <v>0</v>
      </c>
    </row>
    <row r="127" spans="2:15" ht="30.75" customHeight="1">
      <c r="B127" s="74"/>
      <c r="C127" s="399" t="s">
        <v>252</v>
      </c>
      <c r="D127" s="399"/>
      <c r="E127" s="399"/>
      <c r="F127" s="74"/>
      <c r="G127" s="74">
        <v>0</v>
      </c>
      <c r="H127" s="74">
        <v>0</v>
      </c>
      <c r="I127" s="74"/>
      <c r="J127" s="74"/>
      <c r="K127" s="74">
        <v>0</v>
      </c>
      <c r="L127" s="74">
        <v>0</v>
      </c>
      <c r="M127" s="74"/>
      <c r="N127" s="74">
        <v>0</v>
      </c>
      <c r="O127" s="74">
        <f t="shared" si="12"/>
        <v>0</v>
      </c>
    </row>
    <row r="128" spans="2:15" ht="31.5" customHeight="1">
      <c r="B128" s="74"/>
      <c r="C128" s="399" t="s">
        <v>253</v>
      </c>
      <c r="D128" s="399"/>
      <c r="E128" s="399"/>
      <c r="F128" s="74"/>
      <c r="G128" s="74">
        <v>0</v>
      </c>
      <c r="H128" s="74">
        <v>0</v>
      </c>
      <c r="I128" s="74"/>
      <c r="J128" s="74"/>
      <c r="K128" s="74">
        <v>0</v>
      </c>
      <c r="L128" s="74">
        <v>0</v>
      </c>
      <c r="M128" s="74"/>
      <c r="N128" s="74">
        <v>0</v>
      </c>
      <c r="O128" s="74">
        <f t="shared" si="12"/>
        <v>0</v>
      </c>
    </row>
    <row r="129" spans="2:15" ht="21" customHeight="1">
      <c r="B129" s="74"/>
      <c r="C129" s="399" t="s">
        <v>254</v>
      </c>
      <c r="D129" s="399"/>
      <c r="E129" s="399"/>
      <c r="F129" s="74"/>
      <c r="G129" s="74">
        <v>0</v>
      </c>
      <c r="H129" s="74">
        <v>0</v>
      </c>
      <c r="I129" s="74"/>
      <c r="J129" s="74"/>
      <c r="K129" s="74">
        <v>0</v>
      </c>
      <c r="L129" s="74">
        <v>0</v>
      </c>
      <c r="M129" s="74"/>
      <c r="N129" s="74">
        <v>0</v>
      </c>
      <c r="O129" s="74">
        <f t="shared" si="12"/>
        <v>0</v>
      </c>
    </row>
    <row r="130" spans="2:15" ht="21" customHeight="1">
      <c r="B130" s="217"/>
      <c r="C130" s="399" t="s">
        <v>336</v>
      </c>
      <c r="D130" s="399"/>
      <c r="E130" s="399"/>
      <c r="F130" s="74"/>
      <c r="G130" s="74">
        <v>0</v>
      </c>
      <c r="H130" s="74">
        <v>0</v>
      </c>
      <c r="I130" s="74"/>
      <c r="J130" s="74"/>
      <c r="K130" s="74">
        <v>0</v>
      </c>
      <c r="L130" s="74">
        <v>0</v>
      </c>
      <c r="M130" s="74"/>
      <c r="N130" s="74">
        <v>0</v>
      </c>
      <c r="O130" s="74">
        <f t="shared" si="12"/>
        <v>0</v>
      </c>
    </row>
    <row r="131" spans="2:15" ht="21" customHeight="1">
      <c r="B131" s="217"/>
      <c r="C131" s="399" t="s">
        <v>337</v>
      </c>
      <c r="D131" s="399"/>
      <c r="E131" s="399"/>
      <c r="F131" s="74"/>
      <c r="G131" s="74">
        <v>0</v>
      </c>
      <c r="H131" s="74">
        <v>0</v>
      </c>
      <c r="I131" s="74"/>
      <c r="J131" s="74"/>
      <c r="K131" s="74">
        <v>0</v>
      </c>
      <c r="L131" s="74">
        <v>0</v>
      </c>
      <c r="M131" s="74"/>
      <c r="N131" s="74">
        <v>0</v>
      </c>
      <c r="O131" s="74">
        <f t="shared" si="12"/>
        <v>0</v>
      </c>
    </row>
    <row r="132" spans="2:15" ht="21" customHeight="1">
      <c r="B132" s="217"/>
      <c r="C132" s="399" t="s">
        <v>338</v>
      </c>
      <c r="D132" s="399"/>
      <c r="E132" s="399"/>
      <c r="F132" s="74"/>
      <c r="G132" s="74">
        <v>0</v>
      </c>
      <c r="H132" s="74">
        <v>0</v>
      </c>
      <c r="I132" s="74"/>
      <c r="J132" s="74"/>
      <c r="K132" s="74">
        <v>0</v>
      </c>
      <c r="L132" s="74">
        <v>0</v>
      </c>
      <c r="M132" s="74"/>
      <c r="N132" s="74">
        <v>0</v>
      </c>
      <c r="O132" s="74">
        <f t="shared" si="12"/>
        <v>0</v>
      </c>
    </row>
    <row r="133" spans="2:15" ht="21" customHeight="1">
      <c r="B133" s="217"/>
      <c r="C133" s="399" t="s">
        <v>339</v>
      </c>
      <c r="D133" s="399"/>
      <c r="E133" s="399"/>
      <c r="F133" s="74"/>
      <c r="G133" s="74">
        <v>0</v>
      </c>
      <c r="H133" s="74">
        <v>0</v>
      </c>
      <c r="I133" s="74"/>
      <c r="J133" s="74"/>
      <c r="K133" s="74">
        <v>0</v>
      </c>
      <c r="L133" s="74">
        <v>0</v>
      </c>
      <c r="M133" s="74"/>
      <c r="N133" s="74">
        <v>0</v>
      </c>
      <c r="O133" s="74">
        <f t="shared" si="12"/>
        <v>0</v>
      </c>
    </row>
    <row r="134" spans="2:15" ht="21" customHeight="1">
      <c r="B134" s="217" t="s">
        <v>397</v>
      </c>
      <c r="C134" s="399" t="s">
        <v>398</v>
      </c>
      <c r="D134" s="399"/>
      <c r="E134" s="399"/>
      <c r="F134" s="74"/>
      <c r="G134" s="74">
        <v>0</v>
      </c>
      <c r="H134" s="74">
        <v>0</v>
      </c>
      <c r="I134" s="74"/>
      <c r="J134" s="74"/>
      <c r="K134" s="74">
        <v>0</v>
      </c>
      <c r="L134" s="74">
        <v>0</v>
      </c>
      <c r="M134" s="74"/>
      <c r="N134" s="74">
        <v>0</v>
      </c>
      <c r="O134" s="74">
        <f t="shared" si="12"/>
        <v>0</v>
      </c>
    </row>
    <row r="135" spans="2:15" ht="21" customHeight="1">
      <c r="B135" s="217"/>
      <c r="C135" s="399" t="s">
        <v>340</v>
      </c>
      <c r="D135" s="399"/>
      <c r="E135" s="399"/>
      <c r="F135" s="74"/>
      <c r="G135" s="74">
        <v>0</v>
      </c>
      <c r="H135" s="74">
        <v>0</v>
      </c>
      <c r="I135" s="74"/>
      <c r="J135" s="74"/>
      <c r="K135" s="74">
        <v>0</v>
      </c>
      <c r="L135" s="74">
        <v>0</v>
      </c>
      <c r="M135" s="74"/>
      <c r="N135" s="74">
        <v>0</v>
      </c>
      <c r="O135" s="74">
        <f t="shared" si="12"/>
        <v>0</v>
      </c>
    </row>
    <row r="136" spans="2:15" ht="12.75">
      <c r="B136" s="174">
        <v>3</v>
      </c>
      <c r="C136" s="452" t="s">
        <v>50</v>
      </c>
      <c r="D136" s="453"/>
      <c r="E136" s="453"/>
      <c r="F136" s="182"/>
      <c r="G136" s="182"/>
      <c r="H136" s="182"/>
      <c r="I136" s="182"/>
      <c r="J136" s="182"/>
      <c r="K136" s="182"/>
      <c r="L136" s="182"/>
      <c r="M136" s="182"/>
      <c r="N136" s="182"/>
      <c r="O136" s="183"/>
    </row>
    <row r="137" spans="2:15" ht="26.25" customHeight="1">
      <c r="B137" s="127"/>
      <c r="C137" s="272" t="s">
        <v>220</v>
      </c>
      <c r="D137" s="273"/>
      <c r="E137" s="274"/>
      <c r="F137" s="171"/>
      <c r="G137" s="234">
        <v>0.12</v>
      </c>
      <c r="H137" s="234">
        <f>G137</f>
        <v>0.12</v>
      </c>
      <c r="I137" s="234"/>
      <c r="J137" s="234"/>
      <c r="K137" s="234">
        <v>0</v>
      </c>
      <c r="L137" s="234">
        <f>K137</f>
        <v>0</v>
      </c>
      <c r="M137" s="172"/>
      <c r="N137" s="171">
        <f>K137/G137*100-100</f>
        <v>-100</v>
      </c>
      <c r="O137" s="172">
        <f>N137</f>
        <v>-100</v>
      </c>
    </row>
    <row r="138" spans="2:15" ht="12.75">
      <c r="B138" s="127"/>
      <c r="C138" s="272" t="s">
        <v>221</v>
      </c>
      <c r="D138" s="273"/>
      <c r="E138" s="274"/>
      <c r="F138" s="171"/>
      <c r="G138" s="234">
        <v>1.13</v>
      </c>
      <c r="H138" s="234">
        <f aca="true" t="shared" si="15" ref="H138:H145">G138</f>
        <v>1.13</v>
      </c>
      <c r="I138" s="234"/>
      <c r="J138" s="234"/>
      <c r="K138" s="234">
        <v>0</v>
      </c>
      <c r="L138" s="234">
        <f aca="true" t="shared" si="16" ref="L138:L152">K138</f>
        <v>0</v>
      </c>
      <c r="M138" s="172"/>
      <c r="N138" s="171">
        <v>0</v>
      </c>
      <c r="O138" s="172">
        <f aca="true" t="shared" si="17" ref="O138:O152">N138</f>
        <v>0</v>
      </c>
    </row>
    <row r="139" spans="2:15" ht="24" customHeight="1">
      <c r="B139" s="141"/>
      <c r="C139" s="272" t="s">
        <v>222</v>
      </c>
      <c r="D139" s="273"/>
      <c r="E139" s="274"/>
      <c r="F139" s="171"/>
      <c r="G139" s="234">
        <v>10.31</v>
      </c>
      <c r="H139" s="234">
        <f t="shared" si="15"/>
        <v>10.31</v>
      </c>
      <c r="I139" s="234"/>
      <c r="J139" s="234"/>
      <c r="K139" s="234">
        <v>0</v>
      </c>
      <c r="L139" s="234">
        <f t="shared" si="16"/>
        <v>0</v>
      </c>
      <c r="M139" s="172"/>
      <c r="N139" s="171">
        <v>0</v>
      </c>
      <c r="O139" s="172">
        <f t="shared" si="17"/>
        <v>0</v>
      </c>
    </row>
    <row r="140" spans="2:15" ht="27.75" customHeight="1">
      <c r="B140" s="141"/>
      <c r="C140" s="272" t="s">
        <v>223</v>
      </c>
      <c r="D140" s="273"/>
      <c r="E140" s="274"/>
      <c r="F140" s="171"/>
      <c r="G140" s="234">
        <v>29.42</v>
      </c>
      <c r="H140" s="234">
        <f t="shared" si="15"/>
        <v>29.42</v>
      </c>
      <c r="I140" s="234"/>
      <c r="J140" s="234"/>
      <c r="K140" s="234">
        <v>0</v>
      </c>
      <c r="L140" s="234">
        <f t="shared" si="16"/>
        <v>0</v>
      </c>
      <c r="M140" s="172"/>
      <c r="N140" s="171">
        <v>0</v>
      </c>
      <c r="O140" s="172">
        <f t="shared" si="17"/>
        <v>0</v>
      </c>
    </row>
    <row r="141" spans="2:15" ht="26.25" customHeight="1">
      <c r="B141" s="141"/>
      <c r="C141" s="272" t="s">
        <v>224</v>
      </c>
      <c r="D141" s="273"/>
      <c r="E141" s="274"/>
      <c r="F141" s="171"/>
      <c r="G141" s="234">
        <v>0</v>
      </c>
      <c r="H141" s="234">
        <f t="shared" si="15"/>
        <v>0</v>
      </c>
      <c r="I141" s="234"/>
      <c r="J141" s="234"/>
      <c r="K141" s="234">
        <v>7.93698</v>
      </c>
      <c r="L141" s="234">
        <f t="shared" si="16"/>
        <v>7.93698</v>
      </c>
      <c r="M141" s="172"/>
      <c r="N141" s="171">
        <v>0</v>
      </c>
      <c r="O141" s="172">
        <f t="shared" si="17"/>
        <v>0</v>
      </c>
    </row>
    <row r="142" spans="2:15" ht="27.75" customHeight="1">
      <c r="B142" s="127"/>
      <c r="C142" s="272" t="s">
        <v>225</v>
      </c>
      <c r="D142" s="273"/>
      <c r="E142" s="274"/>
      <c r="F142" s="171"/>
      <c r="G142" s="234">
        <v>0</v>
      </c>
      <c r="H142" s="234">
        <f t="shared" si="15"/>
        <v>0</v>
      </c>
      <c r="I142" s="234"/>
      <c r="J142" s="234"/>
      <c r="K142" s="234">
        <v>0</v>
      </c>
      <c r="L142" s="234">
        <f t="shared" si="16"/>
        <v>0</v>
      </c>
      <c r="M142" s="172"/>
      <c r="N142" s="171">
        <v>0</v>
      </c>
      <c r="O142" s="172">
        <f t="shared" si="17"/>
        <v>0</v>
      </c>
    </row>
    <row r="143" spans="2:15" ht="19.5" customHeight="1">
      <c r="B143" s="127"/>
      <c r="C143" s="272" t="s">
        <v>226</v>
      </c>
      <c r="D143" s="273"/>
      <c r="E143" s="274"/>
      <c r="F143" s="171"/>
      <c r="G143" s="234">
        <v>8.33</v>
      </c>
      <c r="H143" s="234">
        <f t="shared" si="15"/>
        <v>8.33</v>
      </c>
      <c r="I143" s="234"/>
      <c r="J143" s="234"/>
      <c r="K143" s="234">
        <v>8.0596</v>
      </c>
      <c r="L143" s="234">
        <f t="shared" si="16"/>
        <v>8.0596</v>
      </c>
      <c r="M143" s="172"/>
      <c r="N143" s="171">
        <v>0</v>
      </c>
      <c r="O143" s="172">
        <f t="shared" si="17"/>
        <v>0</v>
      </c>
    </row>
    <row r="144" spans="2:15" ht="15.75" customHeight="1">
      <c r="B144" s="127"/>
      <c r="C144" s="272" t="s">
        <v>227</v>
      </c>
      <c r="D144" s="273"/>
      <c r="E144" s="274"/>
      <c r="F144" s="171"/>
      <c r="G144" s="234">
        <v>11.33</v>
      </c>
      <c r="H144" s="234">
        <f t="shared" si="15"/>
        <v>11.33</v>
      </c>
      <c r="I144" s="234"/>
      <c r="J144" s="234"/>
      <c r="K144" s="234">
        <v>0</v>
      </c>
      <c r="L144" s="234">
        <f t="shared" si="16"/>
        <v>0</v>
      </c>
      <c r="M144" s="172"/>
      <c r="N144" s="171">
        <v>0</v>
      </c>
      <c r="O144" s="172">
        <f t="shared" si="17"/>
        <v>0</v>
      </c>
    </row>
    <row r="145" spans="2:15" ht="12.75">
      <c r="B145" s="127"/>
      <c r="C145" s="272" t="s">
        <v>228</v>
      </c>
      <c r="D145" s="273"/>
      <c r="E145" s="274"/>
      <c r="F145" s="171"/>
      <c r="G145" s="234">
        <v>146.36</v>
      </c>
      <c r="H145" s="234">
        <f t="shared" si="15"/>
        <v>146.36</v>
      </c>
      <c r="I145" s="234"/>
      <c r="J145" s="234"/>
      <c r="K145" s="234">
        <v>0</v>
      </c>
      <c r="L145" s="234">
        <f t="shared" si="16"/>
        <v>0</v>
      </c>
      <c r="M145" s="172"/>
      <c r="N145" s="171">
        <v>0</v>
      </c>
      <c r="O145" s="172">
        <f t="shared" si="17"/>
        <v>0</v>
      </c>
    </row>
    <row r="146" spans="2:15" ht="12.75">
      <c r="B146" s="74"/>
      <c r="C146" s="194" t="s">
        <v>255</v>
      </c>
      <c r="D146" s="74"/>
      <c r="E146" s="74"/>
      <c r="F146" s="74"/>
      <c r="G146" s="235">
        <v>0</v>
      </c>
      <c r="H146" s="235">
        <v>0</v>
      </c>
      <c r="I146" s="235"/>
      <c r="J146" s="235"/>
      <c r="K146" s="235">
        <v>0</v>
      </c>
      <c r="L146" s="235">
        <f t="shared" si="16"/>
        <v>0</v>
      </c>
      <c r="M146" s="74"/>
      <c r="N146" s="171">
        <v>0</v>
      </c>
      <c r="O146" s="172">
        <f t="shared" si="17"/>
        <v>0</v>
      </c>
    </row>
    <row r="147" spans="2:15" ht="15.75">
      <c r="B147" s="220"/>
      <c r="C147" s="474" t="s">
        <v>353</v>
      </c>
      <c r="D147" s="474"/>
      <c r="E147" s="474"/>
      <c r="F147" s="74"/>
      <c r="G147" s="235">
        <v>0</v>
      </c>
      <c r="H147" s="235">
        <v>0</v>
      </c>
      <c r="I147" s="236"/>
      <c r="J147" s="236"/>
      <c r="K147" s="235">
        <v>0</v>
      </c>
      <c r="L147" s="235">
        <f t="shared" si="16"/>
        <v>0</v>
      </c>
      <c r="M147" s="74"/>
      <c r="N147" s="171">
        <v>0</v>
      </c>
      <c r="O147" s="172">
        <f t="shared" si="17"/>
        <v>0</v>
      </c>
    </row>
    <row r="148" spans="2:15" ht="15.75">
      <c r="B148" s="220"/>
      <c r="C148" s="396" t="s">
        <v>354</v>
      </c>
      <c r="D148" s="396"/>
      <c r="E148" s="396"/>
      <c r="F148" s="74"/>
      <c r="G148" s="235">
        <v>0</v>
      </c>
      <c r="H148" s="235">
        <v>0</v>
      </c>
      <c r="I148" s="236"/>
      <c r="J148" s="236"/>
      <c r="K148" s="235">
        <v>0</v>
      </c>
      <c r="L148" s="235">
        <f t="shared" si="16"/>
        <v>0</v>
      </c>
      <c r="M148" s="74"/>
      <c r="N148" s="171">
        <v>0</v>
      </c>
      <c r="O148" s="172">
        <f t="shared" si="17"/>
        <v>0</v>
      </c>
    </row>
    <row r="149" spans="2:15" ht="15.75">
      <c r="B149" s="220"/>
      <c r="C149" s="396" t="s">
        <v>355</v>
      </c>
      <c r="D149" s="396"/>
      <c r="E149" s="396"/>
      <c r="F149" s="74"/>
      <c r="G149" s="235">
        <v>0</v>
      </c>
      <c r="H149" s="235">
        <v>0</v>
      </c>
      <c r="I149" s="236"/>
      <c r="J149" s="236"/>
      <c r="K149" s="235">
        <v>0</v>
      </c>
      <c r="L149" s="235">
        <f t="shared" si="16"/>
        <v>0</v>
      </c>
      <c r="M149" s="74"/>
      <c r="N149" s="171">
        <v>0</v>
      </c>
      <c r="O149" s="172">
        <f t="shared" si="17"/>
        <v>0</v>
      </c>
    </row>
    <row r="150" spans="2:15" ht="15.75">
      <c r="B150" s="220"/>
      <c r="C150" s="396" t="s">
        <v>356</v>
      </c>
      <c r="D150" s="396"/>
      <c r="E150" s="396"/>
      <c r="F150" s="74"/>
      <c r="G150" s="235">
        <v>0</v>
      </c>
      <c r="H150" s="235">
        <v>0</v>
      </c>
      <c r="I150" s="236"/>
      <c r="J150" s="236"/>
      <c r="K150" s="235">
        <v>0</v>
      </c>
      <c r="L150" s="235">
        <f t="shared" si="16"/>
        <v>0</v>
      </c>
      <c r="M150" s="74"/>
      <c r="N150" s="171">
        <v>0</v>
      </c>
      <c r="O150" s="172">
        <f t="shared" si="17"/>
        <v>0</v>
      </c>
    </row>
    <row r="151" spans="2:15" ht="15.75">
      <c r="B151" s="220"/>
      <c r="C151" s="396" t="s">
        <v>357</v>
      </c>
      <c r="D151" s="396"/>
      <c r="E151" s="396"/>
      <c r="F151" s="74"/>
      <c r="G151" s="235">
        <v>0</v>
      </c>
      <c r="H151" s="235">
        <v>0</v>
      </c>
      <c r="I151" s="236"/>
      <c r="J151" s="236"/>
      <c r="K151" s="235">
        <v>0</v>
      </c>
      <c r="L151" s="235">
        <f t="shared" si="16"/>
        <v>0</v>
      </c>
      <c r="M151" s="74"/>
      <c r="N151" s="171">
        <v>0</v>
      </c>
      <c r="O151" s="172">
        <f t="shared" si="17"/>
        <v>0</v>
      </c>
    </row>
    <row r="152" spans="2:15" ht="15.75">
      <c r="B152" s="220"/>
      <c r="C152" s="396" t="s">
        <v>358</v>
      </c>
      <c r="D152" s="396"/>
      <c r="E152" s="396"/>
      <c r="F152" s="74"/>
      <c r="G152" s="235">
        <v>0</v>
      </c>
      <c r="H152" s="235">
        <v>0</v>
      </c>
      <c r="I152" s="236"/>
      <c r="J152" s="236"/>
      <c r="K152" s="235">
        <v>0</v>
      </c>
      <c r="L152" s="235">
        <f t="shared" si="16"/>
        <v>0</v>
      </c>
      <c r="M152" s="74"/>
      <c r="N152" s="171">
        <v>0</v>
      </c>
      <c r="O152" s="172">
        <f t="shared" si="17"/>
        <v>0</v>
      </c>
    </row>
    <row r="153" spans="2:15" ht="12.75">
      <c r="B153" s="176">
        <v>4</v>
      </c>
      <c r="C153" s="472" t="s">
        <v>122</v>
      </c>
      <c r="D153" s="473"/>
      <c r="E153" s="473"/>
      <c r="F153" s="171"/>
      <c r="G153" s="171"/>
      <c r="H153" s="171"/>
      <c r="I153" s="445"/>
      <c r="J153" s="445"/>
      <c r="K153" s="460"/>
      <c r="L153" s="460"/>
      <c r="M153" s="460"/>
      <c r="N153" s="460"/>
      <c r="O153" s="460"/>
    </row>
    <row r="154" spans="2:15" ht="25.5" customHeight="1">
      <c r="B154" s="187"/>
      <c r="C154" s="475" t="s">
        <v>229</v>
      </c>
      <c r="D154" s="476"/>
      <c r="E154" s="477"/>
      <c r="F154" s="191"/>
      <c r="G154" s="191">
        <v>100</v>
      </c>
      <c r="H154" s="191">
        <f>G154</f>
        <v>100</v>
      </c>
      <c r="I154" s="191"/>
      <c r="J154" s="191"/>
      <c r="K154" s="191">
        <v>100</v>
      </c>
      <c r="L154" s="191">
        <f>K154</f>
        <v>100</v>
      </c>
      <c r="M154" s="189"/>
      <c r="N154" s="74">
        <f aca="true" t="shared" si="18" ref="N154:N165">K154/G154*100-100</f>
        <v>0</v>
      </c>
      <c r="O154" s="189">
        <f>N154</f>
        <v>0</v>
      </c>
    </row>
    <row r="155" spans="2:15" ht="27.75" customHeight="1">
      <c r="B155" s="74"/>
      <c r="C155" s="284" t="s">
        <v>230</v>
      </c>
      <c r="D155" s="284"/>
      <c r="E155" s="284"/>
      <c r="F155" s="74"/>
      <c r="G155" s="191">
        <v>100</v>
      </c>
      <c r="H155" s="191">
        <f aca="true" t="shared" si="19" ref="H155:H165">G155</f>
        <v>100</v>
      </c>
      <c r="I155" s="74"/>
      <c r="J155" s="74"/>
      <c r="K155" s="191">
        <v>0</v>
      </c>
      <c r="L155" s="191">
        <f aca="true" t="shared" si="20" ref="L155:L165">K155</f>
        <v>0</v>
      </c>
      <c r="M155" s="74"/>
      <c r="N155" s="74">
        <f t="shared" si="18"/>
        <v>-100</v>
      </c>
      <c r="O155" s="74">
        <f>N155</f>
        <v>-100</v>
      </c>
    </row>
    <row r="156" spans="2:15" ht="30.75" customHeight="1">
      <c r="B156" s="74"/>
      <c r="C156" s="284" t="s">
        <v>231</v>
      </c>
      <c r="D156" s="284"/>
      <c r="E156" s="284"/>
      <c r="F156" s="74"/>
      <c r="G156" s="191">
        <v>100</v>
      </c>
      <c r="H156" s="191">
        <f t="shared" si="19"/>
        <v>100</v>
      </c>
      <c r="I156" s="74"/>
      <c r="J156" s="74"/>
      <c r="K156" s="191">
        <v>0</v>
      </c>
      <c r="L156" s="191">
        <f t="shared" si="20"/>
        <v>0</v>
      </c>
      <c r="M156" s="74"/>
      <c r="N156" s="74">
        <f t="shared" si="18"/>
        <v>-100</v>
      </c>
      <c r="O156" s="74">
        <f aca="true" t="shared" si="21" ref="O156:O168">N156</f>
        <v>-100</v>
      </c>
    </row>
    <row r="157" spans="2:15" ht="28.5" customHeight="1">
      <c r="B157" s="74"/>
      <c r="C157" s="284" t="s">
        <v>232</v>
      </c>
      <c r="D157" s="284"/>
      <c r="E157" s="284"/>
      <c r="F157" s="74"/>
      <c r="G157" s="191">
        <v>100</v>
      </c>
      <c r="H157" s="191">
        <f t="shared" si="19"/>
        <v>100</v>
      </c>
      <c r="I157" s="74"/>
      <c r="J157" s="74"/>
      <c r="K157" s="191">
        <v>0</v>
      </c>
      <c r="L157" s="191">
        <f t="shared" si="20"/>
        <v>0</v>
      </c>
      <c r="M157" s="74"/>
      <c r="N157" s="74">
        <f t="shared" si="18"/>
        <v>-100</v>
      </c>
      <c r="O157" s="74">
        <f t="shared" si="21"/>
        <v>-100</v>
      </c>
    </row>
    <row r="158" spans="2:15" ht="29.25" customHeight="1">
      <c r="B158" s="74"/>
      <c r="C158" s="284" t="s">
        <v>233</v>
      </c>
      <c r="D158" s="284"/>
      <c r="E158" s="284"/>
      <c r="F158" s="74"/>
      <c r="G158" s="191">
        <v>60</v>
      </c>
      <c r="H158" s="191">
        <f t="shared" si="19"/>
        <v>60</v>
      </c>
      <c r="I158" s="74"/>
      <c r="J158" s="74"/>
      <c r="K158" s="191">
        <v>0</v>
      </c>
      <c r="L158" s="191">
        <f t="shared" si="20"/>
        <v>0</v>
      </c>
      <c r="M158" s="74"/>
      <c r="N158" s="74">
        <f t="shared" si="18"/>
        <v>-100</v>
      </c>
      <c r="O158" s="74">
        <f t="shared" si="21"/>
        <v>-100</v>
      </c>
    </row>
    <row r="159" spans="2:15" ht="28.5" customHeight="1">
      <c r="B159" s="74"/>
      <c r="C159" s="284" t="s">
        <v>234</v>
      </c>
      <c r="D159" s="284"/>
      <c r="E159" s="284"/>
      <c r="F159" s="74"/>
      <c r="G159" s="191">
        <v>100</v>
      </c>
      <c r="H159" s="191">
        <f t="shared" si="19"/>
        <v>100</v>
      </c>
      <c r="I159" s="74"/>
      <c r="J159" s="74"/>
      <c r="K159" s="191">
        <v>0</v>
      </c>
      <c r="L159" s="191">
        <f t="shared" si="20"/>
        <v>0</v>
      </c>
      <c r="M159" s="74"/>
      <c r="N159" s="74">
        <f t="shared" si="18"/>
        <v>-100</v>
      </c>
      <c r="O159" s="74">
        <f t="shared" si="21"/>
        <v>-100</v>
      </c>
    </row>
    <row r="160" spans="2:15" ht="27" customHeight="1">
      <c r="B160" s="74"/>
      <c r="C160" s="284" t="s">
        <v>235</v>
      </c>
      <c r="D160" s="284"/>
      <c r="E160" s="284"/>
      <c r="F160" s="74"/>
      <c r="G160" s="191">
        <v>0</v>
      </c>
      <c r="H160" s="191">
        <v>0</v>
      </c>
      <c r="I160" s="74"/>
      <c r="J160" s="74"/>
      <c r="K160" s="191">
        <v>100</v>
      </c>
      <c r="L160" s="191">
        <f t="shared" si="20"/>
        <v>100</v>
      </c>
      <c r="M160" s="74"/>
      <c r="N160" s="74">
        <v>0</v>
      </c>
      <c r="O160" s="74">
        <f t="shared" si="21"/>
        <v>0</v>
      </c>
    </row>
    <row r="161" spans="2:15" ht="24.75" customHeight="1">
      <c r="B161" s="74"/>
      <c r="C161" s="284" t="s">
        <v>236</v>
      </c>
      <c r="D161" s="284"/>
      <c r="E161" s="284"/>
      <c r="F161" s="74"/>
      <c r="G161" s="191">
        <v>0</v>
      </c>
      <c r="H161" s="191">
        <f t="shared" si="19"/>
        <v>0</v>
      </c>
      <c r="I161" s="74"/>
      <c r="J161" s="74"/>
      <c r="K161" s="191">
        <v>0</v>
      </c>
      <c r="L161" s="191">
        <f t="shared" si="20"/>
        <v>0</v>
      </c>
      <c r="M161" s="74"/>
      <c r="N161" s="74">
        <v>0</v>
      </c>
      <c r="O161" s="74">
        <f t="shared" si="21"/>
        <v>0</v>
      </c>
    </row>
    <row r="162" spans="2:15" ht="19.5" customHeight="1">
      <c r="B162" s="74"/>
      <c r="C162" s="284" t="s">
        <v>237</v>
      </c>
      <c r="D162" s="284"/>
      <c r="E162" s="284"/>
      <c r="F162" s="74"/>
      <c r="G162" s="191">
        <v>100</v>
      </c>
      <c r="H162" s="191">
        <v>100</v>
      </c>
      <c r="I162" s="74"/>
      <c r="J162" s="74"/>
      <c r="K162" s="191">
        <v>87</v>
      </c>
      <c r="L162" s="191">
        <f t="shared" si="20"/>
        <v>87</v>
      </c>
      <c r="M162" s="74"/>
      <c r="N162" s="74">
        <f t="shared" si="18"/>
        <v>-13</v>
      </c>
      <c r="O162" s="74">
        <f t="shared" si="21"/>
        <v>-13</v>
      </c>
    </row>
    <row r="163" spans="2:15" ht="12.75">
      <c r="B163" s="74"/>
      <c r="C163" s="284" t="s">
        <v>238</v>
      </c>
      <c r="D163" s="284"/>
      <c r="E163" s="284"/>
      <c r="F163" s="74"/>
      <c r="G163" s="191">
        <v>100</v>
      </c>
      <c r="H163" s="191">
        <f t="shared" si="19"/>
        <v>100</v>
      </c>
      <c r="I163" s="74"/>
      <c r="J163" s="74"/>
      <c r="K163" s="191">
        <v>0</v>
      </c>
      <c r="L163" s="191">
        <f t="shared" si="20"/>
        <v>0</v>
      </c>
      <c r="M163" s="74"/>
      <c r="N163" s="74">
        <f t="shared" si="18"/>
        <v>-100</v>
      </c>
      <c r="O163" s="74">
        <f t="shared" si="21"/>
        <v>-100</v>
      </c>
    </row>
    <row r="164" spans="2:18" ht="12.75">
      <c r="B164" s="74"/>
      <c r="C164" s="284" t="s">
        <v>239</v>
      </c>
      <c r="D164" s="284"/>
      <c r="E164" s="284"/>
      <c r="F164" s="74"/>
      <c r="G164" s="191">
        <v>100</v>
      </c>
      <c r="H164" s="191">
        <f t="shared" si="19"/>
        <v>100</v>
      </c>
      <c r="I164" s="74"/>
      <c r="J164" s="74"/>
      <c r="K164" s="191">
        <v>0</v>
      </c>
      <c r="L164" s="191">
        <f t="shared" si="20"/>
        <v>0</v>
      </c>
      <c r="M164" s="74"/>
      <c r="N164" s="74">
        <f t="shared" si="18"/>
        <v>-100</v>
      </c>
      <c r="O164" s="74">
        <f t="shared" si="21"/>
        <v>-100</v>
      </c>
      <c r="R164" s="71">
        <v>0</v>
      </c>
    </row>
    <row r="165" spans="2:15" ht="28.5" customHeight="1">
      <c r="B165" s="195"/>
      <c r="C165" s="397" t="s">
        <v>240</v>
      </c>
      <c r="D165" s="397"/>
      <c r="E165" s="397"/>
      <c r="F165" s="195"/>
      <c r="G165" s="191">
        <v>100</v>
      </c>
      <c r="H165" s="191">
        <f t="shared" si="19"/>
        <v>100</v>
      </c>
      <c r="I165" s="195"/>
      <c r="J165" s="195"/>
      <c r="K165" s="191">
        <v>0</v>
      </c>
      <c r="L165" s="191">
        <f t="shared" si="20"/>
        <v>0</v>
      </c>
      <c r="M165" s="195"/>
      <c r="N165" s="74">
        <f t="shared" si="18"/>
        <v>-100</v>
      </c>
      <c r="O165" s="74">
        <f t="shared" si="21"/>
        <v>-100</v>
      </c>
    </row>
    <row r="166" spans="2:15" ht="27.75" customHeight="1">
      <c r="B166" s="74"/>
      <c r="C166" s="398" t="s">
        <v>257</v>
      </c>
      <c r="D166" s="398"/>
      <c r="E166" s="398"/>
      <c r="F166" s="74"/>
      <c r="G166" s="74">
        <v>100</v>
      </c>
      <c r="H166" s="74">
        <v>100</v>
      </c>
      <c r="I166" s="74"/>
      <c r="J166" s="74"/>
      <c r="K166" s="74">
        <v>0</v>
      </c>
      <c r="L166" s="74">
        <v>0</v>
      </c>
      <c r="M166" s="74"/>
      <c r="N166" s="74">
        <f>K166/G166*100-100</f>
        <v>-100</v>
      </c>
      <c r="O166" s="74">
        <f t="shared" si="21"/>
        <v>-100</v>
      </c>
    </row>
    <row r="167" spans="2:15" ht="36" customHeight="1">
      <c r="B167" s="74"/>
      <c r="C167" s="393" t="s">
        <v>370</v>
      </c>
      <c r="D167" s="394"/>
      <c r="E167" s="395"/>
      <c r="F167" s="74"/>
      <c r="G167" s="74">
        <v>0</v>
      </c>
      <c r="H167" s="74">
        <v>0</v>
      </c>
      <c r="I167" s="74"/>
      <c r="J167" s="74"/>
      <c r="K167" s="74">
        <v>0</v>
      </c>
      <c r="L167" s="74">
        <v>0</v>
      </c>
      <c r="M167" s="74"/>
      <c r="N167" s="74">
        <v>0</v>
      </c>
      <c r="O167" s="74">
        <f t="shared" si="21"/>
        <v>0</v>
      </c>
    </row>
    <row r="168" spans="2:15" ht="45.75" customHeight="1">
      <c r="B168" s="74"/>
      <c r="C168" s="393" t="s">
        <v>371</v>
      </c>
      <c r="D168" s="394"/>
      <c r="E168" s="395"/>
      <c r="F168" s="74"/>
      <c r="G168" s="74">
        <v>0</v>
      </c>
      <c r="H168" s="74">
        <v>0</v>
      </c>
      <c r="I168" s="74"/>
      <c r="J168" s="74"/>
      <c r="K168" s="74">
        <v>0</v>
      </c>
      <c r="L168" s="74">
        <v>0</v>
      </c>
      <c r="M168" s="74"/>
      <c r="N168" s="74">
        <v>0</v>
      </c>
      <c r="O168" s="74">
        <f t="shared" si="21"/>
        <v>0</v>
      </c>
    </row>
    <row r="169" spans="2:15" ht="28.5" customHeight="1">
      <c r="B169" s="74"/>
      <c r="C169" s="393" t="s">
        <v>372</v>
      </c>
      <c r="D169" s="394"/>
      <c r="E169" s="395"/>
      <c r="F169" s="74"/>
      <c r="G169" s="74">
        <v>0</v>
      </c>
      <c r="H169" s="74">
        <v>0</v>
      </c>
      <c r="I169" s="74"/>
      <c r="J169" s="74"/>
      <c r="K169" s="74">
        <v>0</v>
      </c>
      <c r="L169" s="74">
        <v>0</v>
      </c>
      <c r="M169" s="74"/>
      <c r="N169" s="74">
        <v>0</v>
      </c>
      <c r="O169" s="74"/>
    </row>
    <row r="170" spans="2:15" ht="34.5" customHeight="1">
      <c r="B170" s="74"/>
      <c r="C170" s="393" t="s">
        <v>373</v>
      </c>
      <c r="D170" s="394"/>
      <c r="E170" s="395"/>
      <c r="F170" s="74"/>
      <c r="G170" s="74">
        <v>0</v>
      </c>
      <c r="H170" s="74">
        <v>0</v>
      </c>
      <c r="I170" s="74"/>
      <c r="J170" s="74"/>
      <c r="K170" s="74">
        <v>0</v>
      </c>
      <c r="L170" s="74">
        <v>0</v>
      </c>
      <c r="M170" s="74"/>
      <c r="N170" s="74">
        <v>0</v>
      </c>
      <c r="O170" s="74">
        <v>0</v>
      </c>
    </row>
    <row r="171" spans="2:15" ht="30.75" customHeight="1">
      <c r="B171" s="74"/>
      <c r="C171" s="393" t="s">
        <v>374</v>
      </c>
      <c r="D171" s="394"/>
      <c r="E171" s="395"/>
      <c r="F171" s="74"/>
      <c r="G171" s="74">
        <v>0</v>
      </c>
      <c r="H171" s="74">
        <v>0</v>
      </c>
      <c r="I171" s="74"/>
      <c r="J171" s="74"/>
      <c r="K171" s="74">
        <v>0</v>
      </c>
      <c r="L171" s="74">
        <v>0</v>
      </c>
      <c r="M171" s="74"/>
      <c r="N171" s="74">
        <v>0</v>
      </c>
      <c r="O171" s="74">
        <v>0</v>
      </c>
    </row>
  </sheetData>
  <sheetProtection/>
  <mergeCells count="196">
    <mergeCell ref="C159:E159"/>
    <mergeCell ref="C160:E160"/>
    <mergeCell ref="C161:E161"/>
    <mergeCell ref="C162:E162"/>
    <mergeCell ref="C163:E163"/>
    <mergeCell ref="C164:E164"/>
    <mergeCell ref="K153:M153"/>
    <mergeCell ref="N153:O153"/>
    <mergeCell ref="C154:E154"/>
    <mergeCell ref="C155:E155"/>
    <mergeCell ref="C156:E156"/>
    <mergeCell ref="C157:E157"/>
    <mergeCell ref="C142:E142"/>
    <mergeCell ref="C143:E143"/>
    <mergeCell ref="C144:E144"/>
    <mergeCell ref="C145:E145"/>
    <mergeCell ref="C153:E153"/>
    <mergeCell ref="I153:J153"/>
    <mergeCell ref="C147:E147"/>
    <mergeCell ref="C148:E148"/>
    <mergeCell ref="C151:E151"/>
    <mergeCell ref="C152:E152"/>
    <mergeCell ref="C136:E136"/>
    <mergeCell ref="C137:E137"/>
    <mergeCell ref="C138:E138"/>
    <mergeCell ref="C139:E139"/>
    <mergeCell ref="C140:E140"/>
    <mergeCell ref="C141:E141"/>
    <mergeCell ref="C128:E128"/>
    <mergeCell ref="C129:E129"/>
    <mergeCell ref="C121:E121"/>
    <mergeCell ref="C122:E122"/>
    <mergeCell ref="C114:E114"/>
    <mergeCell ref="C115:E115"/>
    <mergeCell ref="C125:E125"/>
    <mergeCell ref="C126:E126"/>
    <mergeCell ref="C119:E119"/>
    <mergeCell ref="C101:E101"/>
    <mergeCell ref="C102:E102"/>
    <mergeCell ref="C113:E113"/>
    <mergeCell ref="C108:E108"/>
    <mergeCell ref="C112:E112"/>
    <mergeCell ref="C127:E127"/>
    <mergeCell ref="C105:E105"/>
    <mergeCell ref="C106:E106"/>
    <mergeCell ref="C107:E107"/>
    <mergeCell ref="C116:E116"/>
    <mergeCell ref="C103:E103"/>
    <mergeCell ref="C120:E120"/>
    <mergeCell ref="C104:E104"/>
    <mergeCell ref="C117:E117"/>
    <mergeCell ref="C118:E118"/>
    <mergeCell ref="C93:E93"/>
    <mergeCell ref="C94:E94"/>
    <mergeCell ref="C95:E95"/>
    <mergeCell ref="C96:E96"/>
    <mergeCell ref="C123:E123"/>
    <mergeCell ref="C124:E124"/>
    <mergeCell ref="C97:E97"/>
    <mergeCell ref="C98:E98"/>
    <mergeCell ref="C99:E99"/>
    <mergeCell ref="C100:E100"/>
    <mergeCell ref="C85:E85"/>
    <mergeCell ref="C86:E86"/>
    <mergeCell ref="C82:E82"/>
    <mergeCell ref="C83:E83"/>
    <mergeCell ref="C91:E91"/>
    <mergeCell ref="C92:E92"/>
    <mergeCell ref="C71:E71"/>
    <mergeCell ref="I71:J71"/>
    <mergeCell ref="K71:M71"/>
    <mergeCell ref="C73:E73"/>
    <mergeCell ref="C81:E81"/>
    <mergeCell ref="C79:E79"/>
    <mergeCell ref="C80:E80"/>
    <mergeCell ref="N71:O71"/>
    <mergeCell ref="C76:E76"/>
    <mergeCell ref="B77:O77"/>
    <mergeCell ref="C72:E72"/>
    <mergeCell ref="C68:E68"/>
    <mergeCell ref="C69:E69"/>
    <mergeCell ref="C70:E70"/>
    <mergeCell ref="C84:E84"/>
    <mergeCell ref="C27:E27"/>
    <mergeCell ref="C28:E28"/>
    <mergeCell ref="I30:J30"/>
    <mergeCell ref="K30:M30"/>
    <mergeCell ref="N30:O30"/>
    <mergeCell ref="C48:E48"/>
    <mergeCell ref="C46:E46"/>
    <mergeCell ref="C47:E47"/>
    <mergeCell ref="B32:O32"/>
    <mergeCell ref="B33:O33"/>
    <mergeCell ref="C40:E40"/>
    <mergeCell ref="C41:E41"/>
    <mergeCell ref="C42:E42"/>
    <mergeCell ref="C43:E43"/>
    <mergeCell ref="C44:E44"/>
    <mergeCell ref="C45:E45"/>
    <mergeCell ref="C49:E49"/>
    <mergeCell ref="C34:E34"/>
    <mergeCell ref="C39:E39"/>
    <mergeCell ref="C62:E62"/>
    <mergeCell ref="C63:E63"/>
    <mergeCell ref="B50:O50"/>
    <mergeCell ref="C51:E51"/>
    <mergeCell ref="C52:E52"/>
    <mergeCell ref="C53:E53"/>
    <mergeCell ref="C54:E54"/>
    <mergeCell ref="C55:E55"/>
    <mergeCell ref="C56:E56"/>
    <mergeCell ref="C57:E57"/>
    <mergeCell ref="C65:E65"/>
    <mergeCell ref="C66:E66"/>
    <mergeCell ref="C58:E58"/>
    <mergeCell ref="C59:E59"/>
    <mergeCell ref="C60:E60"/>
    <mergeCell ref="C61:E61"/>
    <mergeCell ref="T58:V58"/>
    <mergeCell ref="T59:V59"/>
    <mergeCell ref="T60:V60"/>
    <mergeCell ref="T61:V61"/>
    <mergeCell ref="T62:V62"/>
    <mergeCell ref="T63:V63"/>
    <mergeCell ref="T66:V66"/>
    <mergeCell ref="C67:E67"/>
    <mergeCell ref="C29:E29"/>
    <mergeCell ref="C30:E30"/>
    <mergeCell ref="T64:V64"/>
    <mergeCell ref="T65:V65"/>
    <mergeCell ref="B64:O64"/>
    <mergeCell ref="C31:E31"/>
    <mergeCell ref="C17:E17"/>
    <mergeCell ref="C18:E18"/>
    <mergeCell ref="C19:E19"/>
    <mergeCell ref="C20:E20"/>
    <mergeCell ref="C21:E21"/>
    <mergeCell ref="C22:E22"/>
    <mergeCell ref="B12:O12"/>
    <mergeCell ref="C13:E13"/>
    <mergeCell ref="C14:E14"/>
    <mergeCell ref="C15:E15"/>
    <mergeCell ref="C16:E16"/>
    <mergeCell ref="C6:E6"/>
    <mergeCell ref="C7:E7"/>
    <mergeCell ref="B8:O8"/>
    <mergeCell ref="B9:O9"/>
    <mergeCell ref="B10:O10"/>
    <mergeCell ref="B11:O11"/>
    <mergeCell ref="B2:I2"/>
    <mergeCell ref="C4:E4"/>
    <mergeCell ref="F4:H4"/>
    <mergeCell ref="I4:L4"/>
    <mergeCell ref="M4:O4"/>
    <mergeCell ref="C5:E5"/>
    <mergeCell ref="C109:E109"/>
    <mergeCell ref="C110:E110"/>
    <mergeCell ref="C111:E111"/>
    <mergeCell ref="C74:E74"/>
    <mergeCell ref="C75:E75"/>
    <mergeCell ref="B78:O78"/>
    <mergeCell ref="C90:E90"/>
    <mergeCell ref="C87:E87"/>
    <mergeCell ref="C88:E88"/>
    <mergeCell ref="C89:E89"/>
    <mergeCell ref="S17:U17"/>
    <mergeCell ref="S18:U18"/>
    <mergeCell ref="S19:U19"/>
    <mergeCell ref="S20:U20"/>
    <mergeCell ref="S21:U21"/>
    <mergeCell ref="S22:U22"/>
    <mergeCell ref="S23:U23"/>
    <mergeCell ref="C35:E35"/>
    <mergeCell ref="C36:E36"/>
    <mergeCell ref="C37:E37"/>
    <mergeCell ref="C38:E38"/>
    <mergeCell ref="C23:E23"/>
    <mergeCell ref="C24:E24"/>
    <mergeCell ref="C25:E25"/>
    <mergeCell ref="C26:E26"/>
    <mergeCell ref="C130:E130"/>
    <mergeCell ref="C131:E131"/>
    <mergeCell ref="C132:E132"/>
    <mergeCell ref="C133:E133"/>
    <mergeCell ref="C134:E134"/>
    <mergeCell ref="C135:E135"/>
    <mergeCell ref="C171:E171"/>
    <mergeCell ref="C149:E149"/>
    <mergeCell ref="C150:E150"/>
    <mergeCell ref="C167:E167"/>
    <mergeCell ref="C168:E168"/>
    <mergeCell ref="C169:E169"/>
    <mergeCell ref="C170:E170"/>
    <mergeCell ref="C158:E158"/>
    <mergeCell ref="C165:E165"/>
    <mergeCell ref="C166:E166"/>
  </mergeCells>
  <printOptions/>
  <pageMargins left="0" right="0" top="0" bottom="0" header="0" footer="0"/>
  <pageSetup fitToHeight="6" fitToWidth="1" horizontalDpi="300" verticalDpi="300" orientation="landscape" pageOrder="overThenDown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tabSelected="1" zoomScale="70" zoomScaleNormal="70" zoomScalePageLayoutView="0" workbookViewId="0" topLeftCell="B7">
      <selection activeCell="K44" sqref="B1:K44"/>
    </sheetView>
  </sheetViews>
  <sheetFormatPr defaultColWidth="9.140625" defaultRowHeight="12.75"/>
  <cols>
    <col min="1" max="1" width="8.8515625" style="0" hidden="1" customWidth="1"/>
    <col min="2" max="2" width="5.8515625" style="0" customWidth="1"/>
    <col min="3" max="4" width="10.7109375" style="0" customWidth="1"/>
    <col min="5" max="5" width="18.8515625" style="0" customWidth="1"/>
    <col min="6" max="6" width="22.8515625" style="0" customWidth="1"/>
    <col min="7" max="7" width="26.8515625" style="0" customWidth="1"/>
    <col min="8" max="8" width="25.00390625" style="0" customWidth="1"/>
    <col min="9" max="9" width="21.7109375" style="0" customWidth="1"/>
    <col min="10" max="10" width="20.8515625" style="0" customWidth="1"/>
    <col min="11" max="11" width="20.57421875" style="0" customWidth="1"/>
  </cols>
  <sheetData>
    <row r="1" spans="1:11" ht="13.5" customHeight="1">
      <c r="A1" s="1"/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13.5" customHeight="1">
      <c r="A2" s="1"/>
      <c r="B2" s="315" t="s">
        <v>80</v>
      </c>
      <c r="C2" s="315"/>
      <c r="D2" s="315"/>
      <c r="E2" s="315"/>
      <c r="F2" s="315"/>
      <c r="G2" s="315"/>
      <c r="H2" s="315"/>
      <c r="I2" s="315"/>
      <c r="J2" s="315"/>
      <c r="K2" s="315"/>
    </row>
    <row r="3" spans="1:11" ht="17.25" customHeight="1">
      <c r="A3" s="1"/>
      <c r="K3" s="59" t="s">
        <v>61</v>
      </c>
    </row>
    <row r="4" spans="1:13" ht="25.5" customHeight="1">
      <c r="A4" s="1"/>
      <c r="B4" s="41" t="s">
        <v>72</v>
      </c>
      <c r="C4" s="490" t="s">
        <v>23</v>
      </c>
      <c r="D4" s="490"/>
      <c r="E4" s="490"/>
      <c r="F4" s="42" t="s">
        <v>73</v>
      </c>
      <c r="G4" s="42" t="s">
        <v>74</v>
      </c>
      <c r="H4" s="42" t="s">
        <v>75</v>
      </c>
      <c r="I4" s="42" t="s">
        <v>26</v>
      </c>
      <c r="J4" s="42" t="s">
        <v>76</v>
      </c>
      <c r="K4" s="43" t="s">
        <v>77</v>
      </c>
      <c r="L4" s="39"/>
      <c r="M4" s="39"/>
    </row>
    <row r="5" spans="1:11" ht="25.5" customHeight="1">
      <c r="A5" s="1"/>
      <c r="B5" s="44">
        <v>1</v>
      </c>
      <c r="C5" s="491">
        <v>2</v>
      </c>
      <c r="D5" s="492"/>
      <c r="E5" s="493"/>
      <c r="F5" s="43">
        <v>3</v>
      </c>
      <c r="G5" s="43">
        <v>4</v>
      </c>
      <c r="H5" s="43">
        <v>5</v>
      </c>
      <c r="I5" s="43" t="s">
        <v>78</v>
      </c>
      <c r="J5" s="43">
        <v>7</v>
      </c>
      <c r="K5" s="20" t="s">
        <v>79</v>
      </c>
    </row>
    <row r="6" spans="2:11" ht="13.5" customHeight="1">
      <c r="B6" s="45" t="s">
        <v>54</v>
      </c>
      <c r="C6" s="491" t="s">
        <v>81</v>
      </c>
      <c r="D6" s="492"/>
      <c r="E6" s="492"/>
      <c r="F6" s="46" t="s">
        <v>82</v>
      </c>
      <c r="G6" s="46"/>
      <c r="H6" s="46"/>
      <c r="I6" s="46"/>
      <c r="J6" s="46" t="s">
        <v>82</v>
      </c>
      <c r="K6" s="46" t="s">
        <v>82</v>
      </c>
    </row>
    <row r="7" spans="2:11" ht="13.5" customHeight="1">
      <c r="B7" s="40"/>
      <c r="C7" s="303" t="s">
        <v>83</v>
      </c>
      <c r="D7" s="303"/>
      <c r="E7" s="303"/>
      <c r="F7" s="46" t="s">
        <v>82</v>
      </c>
      <c r="G7" s="47"/>
      <c r="H7" s="47"/>
      <c r="I7" s="47"/>
      <c r="J7" s="46" t="s">
        <v>82</v>
      </c>
      <c r="K7" s="46" t="s">
        <v>82</v>
      </c>
    </row>
    <row r="8" spans="2:11" ht="20.25" customHeight="1">
      <c r="B8" s="40"/>
      <c r="C8" s="303" t="s">
        <v>84</v>
      </c>
      <c r="D8" s="303"/>
      <c r="E8" s="303"/>
      <c r="F8" s="46" t="s">
        <v>82</v>
      </c>
      <c r="G8" s="47"/>
      <c r="H8" s="47"/>
      <c r="I8" s="47"/>
      <c r="J8" s="46" t="s">
        <v>82</v>
      </c>
      <c r="K8" s="46" t="s">
        <v>82</v>
      </c>
    </row>
    <row r="9" spans="2:11" ht="13.5" customHeight="1">
      <c r="B9" s="40"/>
      <c r="C9" s="303" t="s">
        <v>85</v>
      </c>
      <c r="D9" s="303"/>
      <c r="E9" s="303"/>
      <c r="F9" s="46" t="s">
        <v>82</v>
      </c>
      <c r="G9" s="47"/>
      <c r="H9" s="47"/>
      <c r="I9" s="47"/>
      <c r="J9" s="46" t="s">
        <v>82</v>
      </c>
      <c r="K9" s="46" t="s">
        <v>82</v>
      </c>
    </row>
    <row r="10" spans="2:11" ht="13.5" customHeight="1">
      <c r="B10" s="40"/>
      <c r="C10" s="303" t="s">
        <v>86</v>
      </c>
      <c r="D10" s="303"/>
      <c r="E10" s="303"/>
      <c r="F10" s="46" t="s">
        <v>82</v>
      </c>
      <c r="G10" s="47"/>
      <c r="H10" s="47"/>
      <c r="I10" s="47"/>
      <c r="J10" s="46" t="s">
        <v>82</v>
      </c>
      <c r="K10" s="46" t="s">
        <v>82</v>
      </c>
    </row>
    <row r="11" spans="2:11" ht="18.75" customHeight="1">
      <c r="B11" s="482" t="s">
        <v>87</v>
      </c>
      <c r="C11" s="483"/>
      <c r="D11" s="483"/>
      <c r="E11" s="483"/>
      <c r="F11" s="483"/>
      <c r="G11" s="483"/>
      <c r="H11" s="483"/>
      <c r="I11" s="483"/>
      <c r="J11" s="483"/>
      <c r="K11" s="483"/>
    </row>
    <row r="12" spans="1:11" ht="13.5" customHeight="1">
      <c r="A12" s="1"/>
      <c r="B12" s="48">
        <v>2</v>
      </c>
      <c r="C12" s="496" t="s">
        <v>88</v>
      </c>
      <c r="D12" s="497"/>
      <c r="E12" s="497"/>
      <c r="F12" s="46" t="s">
        <v>82</v>
      </c>
      <c r="G12" s="46"/>
      <c r="H12" s="46"/>
      <c r="I12" s="46"/>
      <c r="J12" s="46" t="s">
        <v>82</v>
      </c>
      <c r="K12" s="46" t="s">
        <v>82</v>
      </c>
    </row>
    <row r="13" spans="1:11" ht="13.5" customHeight="1">
      <c r="A13" s="1"/>
      <c r="B13" s="482" t="s">
        <v>89</v>
      </c>
      <c r="C13" s="483"/>
      <c r="D13" s="483"/>
      <c r="E13" s="483"/>
      <c r="F13" s="483"/>
      <c r="G13" s="483"/>
      <c r="H13" s="483"/>
      <c r="I13" s="483"/>
      <c r="J13" s="483"/>
      <c r="K13" s="483"/>
    </row>
    <row r="14" spans="1:11" ht="13.5" customHeight="1">
      <c r="A14" s="1"/>
      <c r="B14" s="482" t="s">
        <v>90</v>
      </c>
      <c r="C14" s="483"/>
      <c r="D14" s="483"/>
      <c r="E14" s="483"/>
      <c r="F14" s="483"/>
      <c r="G14" s="483"/>
      <c r="H14" s="483"/>
      <c r="I14" s="483"/>
      <c r="J14" s="483"/>
      <c r="K14" s="483"/>
    </row>
    <row r="15" spans="1:11" ht="13.5" customHeight="1">
      <c r="A15" s="1"/>
      <c r="B15" s="49" t="s">
        <v>43</v>
      </c>
      <c r="C15" s="485" t="s">
        <v>91</v>
      </c>
      <c r="D15" s="486"/>
      <c r="E15" s="486"/>
      <c r="F15" s="50"/>
      <c r="G15" s="50"/>
      <c r="H15" s="50"/>
      <c r="I15" s="50"/>
      <c r="J15" s="50"/>
      <c r="K15" s="50"/>
    </row>
    <row r="16" spans="1:11" ht="13.5" customHeight="1">
      <c r="A16" s="1"/>
      <c r="B16" s="49"/>
      <c r="C16" s="485" t="s">
        <v>92</v>
      </c>
      <c r="D16" s="486"/>
      <c r="E16" s="486"/>
      <c r="F16" s="50"/>
      <c r="G16" s="50"/>
      <c r="H16" s="50"/>
      <c r="I16" s="50"/>
      <c r="J16" s="50"/>
      <c r="K16" s="50"/>
    </row>
    <row r="17" spans="1:11" ht="13.5" customHeight="1">
      <c r="A17" s="1"/>
      <c r="B17" s="482" t="s">
        <v>93</v>
      </c>
      <c r="C17" s="483"/>
      <c r="D17" s="483"/>
      <c r="E17" s="483"/>
      <c r="F17" s="483"/>
      <c r="G17" s="483"/>
      <c r="H17" s="483"/>
      <c r="I17" s="483"/>
      <c r="J17" s="483"/>
      <c r="K17" s="483"/>
    </row>
    <row r="18" spans="1:11" ht="18" customHeight="1">
      <c r="A18" s="1"/>
      <c r="B18" s="51" t="s">
        <v>49</v>
      </c>
      <c r="C18" s="484" t="s">
        <v>109</v>
      </c>
      <c r="D18" s="484"/>
      <c r="E18" s="485"/>
      <c r="F18" s="55"/>
      <c r="G18" s="55"/>
      <c r="H18" s="55"/>
      <c r="I18" s="55"/>
      <c r="J18" s="55"/>
      <c r="K18" s="55"/>
    </row>
    <row r="19" spans="1:11" ht="13.5" customHeight="1">
      <c r="A19" s="1"/>
      <c r="B19" s="51" t="s">
        <v>49</v>
      </c>
      <c r="C19" s="484" t="s">
        <v>110</v>
      </c>
      <c r="D19" s="484"/>
      <c r="E19" s="485"/>
      <c r="F19" s="55"/>
      <c r="G19" s="55"/>
      <c r="H19" s="55"/>
      <c r="I19" s="55"/>
      <c r="J19" s="55"/>
      <c r="K19" s="55"/>
    </row>
    <row r="20" spans="1:11" ht="13.5" customHeight="1">
      <c r="A20" s="1"/>
      <c r="B20" s="51"/>
      <c r="C20" s="484" t="s">
        <v>95</v>
      </c>
      <c r="D20" s="484"/>
      <c r="E20" s="485"/>
      <c r="F20" s="55"/>
      <c r="G20" s="55"/>
      <c r="H20" s="55"/>
      <c r="I20" s="55"/>
      <c r="J20" s="55"/>
      <c r="K20" s="55"/>
    </row>
    <row r="21" spans="1:11" ht="20.25" customHeight="1">
      <c r="A21" s="1"/>
      <c r="B21" s="51"/>
      <c r="C21" s="494" t="s">
        <v>94</v>
      </c>
      <c r="D21" s="495"/>
      <c r="E21" s="495"/>
      <c r="F21" s="55"/>
      <c r="G21" s="55"/>
      <c r="H21" s="55"/>
      <c r="I21" s="55"/>
      <c r="J21" s="55"/>
      <c r="K21" s="55"/>
    </row>
    <row r="22" spans="1:11" ht="13.5" customHeight="1">
      <c r="A22" s="1"/>
      <c r="B22" s="482" t="s">
        <v>96</v>
      </c>
      <c r="C22" s="483"/>
      <c r="D22" s="483"/>
      <c r="E22" s="483"/>
      <c r="F22" s="483"/>
      <c r="G22" s="483"/>
      <c r="H22" s="483"/>
      <c r="I22" s="483"/>
      <c r="J22" s="483"/>
      <c r="K22" s="483"/>
    </row>
    <row r="23" spans="1:11" ht="18" customHeight="1">
      <c r="A23" s="1"/>
      <c r="B23" s="51" t="s">
        <v>49</v>
      </c>
      <c r="C23" s="484" t="s">
        <v>109</v>
      </c>
      <c r="D23" s="484"/>
      <c r="E23" s="485"/>
      <c r="F23" s="55"/>
      <c r="G23" s="55"/>
      <c r="H23" s="55"/>
      <c r="I23" s="55"/>
      <c r="J23" s="55"/>
      <c r="K23" s="55"/>
    </row>
    <row r="24" spans="1:11" ht="20.25" customHeight="1">
      <c r="A24" s="1"/>
      <c r="B24" s="51" t="s">
        <v>49</v>
      </c>
      <c r="C24" s="484" t="s">
        <v>110</v>
      </c>
      <c r="D24" s="484"/>
      <c r="E24" s="485"/>
      <c r="F24" s="55"/>
      <c r="G24" s="55"/>
      <c r="H24" s="55"/>
      <c r="I24" s="55"/>
      <c r="J24" s="55"/>
      <c r="K24" s="55"/>
    </row>
    <row r="25" spans="1:11" ht="13.5" customHeight="1">
      <c r="A25" s="1"/>
      <c r="B25" s="51" t="s">
        <v>49</v>
      </c>
      <c r="C25" s="502" t="s">
        <v>95</v>
      </c>
      <c r="D25" s="502"/>
      <c r="E25" s="503"/>
      <c r="F25" s="55"/>
      <c r="G25" s="55"/>
      <c r="H25" s="55"/>
      <c r="I25" s="55"/>
      <c r="J25" s="55"/>
      <c r="K25" s="55"/>
    </row>
    <row r="26" spans="1:11" ht="13.5" customHeight="1">
      <c r="A26" s="1"/>
      <c r="B26" s="52" t="s">
        <v>42</v>
      </c>
      <c r="C26" s="487" t="s">
        <v>97</v>
      </c>
      <c r="D26" s="488"/>
      <c r="E26" s="489"/>
      <c r="F26" s="46" t="s">
        <v>82</v>
      </c>
      <c r="G26" s="46"/>
      <c r="H26" s="46"/>
      <c r="I26" s="46"/>
      <c r="J26" s="46" t="s">
        <v>82</v>
      </c>
      <c r="K26" s="46" t="s">
        <v>82</v>
      </c>
    </row>
    <row r="27" spans="2:11" ht="12.75">
      <c r="B27" s="53"/>
      <c r="C27" s="19"/>
      <c r="D27" s="53"/>
      <c r="E27" s="53"/>
      <c r="F27" s="53"/>
      <c r="G27" s="53"/>
      <c r="H27" s="53"/>
      <c r="I27" s="53"/>
      <c r="J27" s="53"/>
      <c r="K27" s="53"/>
    </row>
    <row r="28" spans="2:11" ht="12.75">
      <c r="B28" s="11" t="s">
        <v>98</v>
      </c>
      <c r="C28" s="11" t="s">
        <v>99</v>
      </c>
      <c r="D28" s="11"/>
      <c r="E28" s="11"/>
      <c r="F28" s="11"/>
      <c r="G28" s="53"/>
      <c r="H28" s="53"/>
      <c r="I28" s="53"/>
      <c r="J28" s="53"/>
      <c r="K28" s="53"/>
    </row>
    <row r="29" spans="2:11" ht="12.75">
      <c r="B29" s="11"/>
      <c r="C29" s="56" t="s">
        <v>123</v>
      </c>
      <c r="D29" s="11"/>
      <c r="E29" s="11"/>
      <c r="F29" s="11"/>
      <c r="G29" s="53"/>
      <c r="H29" s="53"/>
      <c r="I29" s="53"/>
      <c r="J29" s="53"/>
      <c r="K29" s="53"/>
    </row>
    <row r="30" spans="3:4" ht="12.75">
      <c r="C30" s="35"/>
      <c r="D30" s="11"/>
    </row>
    <row r="31" spans="2:11" ht="90.75" customHeight="1">
      <c r="B31" s="11" t="s">
        <v>100</v>
      </c>
      <c r="C31" s="36" t="s">
        <v>101</v>
      </c>
      <c r="D31" s="34"/>
      <c r="E31" s="34"/>
      <c r="F31" s="481" t="s">
        <v>399</v>
      </c>
      <c r="G31" s="481"/>
      <c r="H31" s="481"/>
      <c r="I31" s="481"/>
      <c r="J31" s="481"/>
      <c r="K31" s="481"/>
    </row>
    <row r="32" spans="1:11" s="7" customFormat="1" ht="10.5" customHeight="1">
      <c r="A32" s="18"/>
      <c r="C32" s="392"/>
      <c r="D32" s="392"/>
      <c r="E32" s="392"/>
      <c r="F32" s="392"/>
      <c r="G32" s="392"/>
      <c r="H32" s="392"/>
      <c r="I32" s="392"/>
      <c r="J32" s="392"/>
      <c r="K32" s="392"/>
    </row>
    <row r="33" spans="2:11" ht="13.5" customHeight="1">
      <c r="B33" s="11">
        <v>6</v>
      </c>
      <c r="C33" s="392" t="s">
        <v>102</v>
      </c>
      <c r="D33" s="392"/>
      <c r="E33" s="392"/>
      <c r="F33" s="392"/>
      <c r="G33" s="392"/>
      <c r="H33" s="392"/>
      <c r="I33" s="392"/>
      <c r="J33" s="392"/>
      <c r="K33" s="392"/>
    </row>
    <row r="34" spans="1:11" ht="33" customHeight="1">
      <c r="A34" s="1"/>
      <c r="B34" s="1"/>
      <c r="C34" s="390" t="s">
        <v>103</v>
      </c>
      <c r="D34" s="478"/>
      <c r="E34" s="478"/>
      <c r="F34" s="479" t="s">
        <v>126</v>
      </c>
      <c r="G34" s="480"/>
      <c r="H34" s="480"/>
      <c r="I34" s="480"/>
      <c r="J34" s="480"/>
      <c r="K34" s="480"/>
    </row>
    <row r="35" spans="1:11" ht="30" customHeight="1">
      <c r="A35" s="1"/>
      <c r="B35" s="1"/>
      <c r="C35" s="390" t="s">
        <v>104</v>
      </c>
      <c r="D35" s="478"/>
      <c r="E35" s="478"/>
      <c r="F35" s="479" t="s">
        <v>124</v>
      </c>
      <c r="G35" s="480"/>
      <c r="H35" s="480"/>
      <c r="I35" s="480"/>
      <c r="J35" s="480"/>
      <c r="K35" s="480"/>
    </row>
    <row r="36" spans="1:11" ht="39.75" customHeight="1">
      <c r="A36" s="1"/>
      <c r="B36" s="1"/>
      <c r="C36" s="390" t="s">
        <v>105</v>
      </c>
      <c r="D36" s="478"/>
      <c r="E36" s="478"/>
      <c r="F36" s="392" t="s">
        <v>125</v>
      </c>
      <c r="G36" s="391"/>
      <c r="H36" s="391"/>
      <c r="I36" s="391"/>
      <c r="J36" s="391"/>
      <c r="K36" s="391"/>
    </row>
    <row r="37" spans="1:11" ht="72" customHeight="1">
      <c r="A37" s="1"/>
      <c r="B37" s="1"/>
      <c r="C37" s="390" t="s">
        <v>106</v>
      </c>
      <c r="D37" s="478"/>
      <c r="E37" s="478"/>
      <c r="F37" s="392" t="s">
        <v>121</v>
      </c>
      <c r="G37" s="391"/>
      <c r="H37" s="391"/>
      <c r="I37" s="391"/>
      <c r="J37" s="391"/>
      <c r="K37" s="391"/>
    </row>
    <row r="38" spans="1:11" ht="14.25" customHeight="1">
      <c r="A38" s="1"/>
      <c r="B38" s="1"/>
      <c r="C38" s="499"/>
      <c r="D38" s="499"/>
      <c r="E38" s="499"/>
      <c r="F38" s="17"/>
      <c r="G38" s="17"/>
      <c r="H38" s="17"/>
      <c r="I38" s="17"/>
      <c r="J38" s="17"/>
      <c r="K38" s="17"/>
    </row>
    <row r="39" spans="1:11" ht="7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3:11" ht="15">
      <c r="C40" s="498"/>
      <c r="D40" s="498"/>
      <c r="E40" s="498"/>
      <c r="F40" s="498"/>
      <c r="G40" s="1"/>
      <c r="H40" s="1"/>
      <c r="I40" s="1"/>
      <c r="J40" s="1"/>
      <c r="K40" s="1"/>
    </row>
    <row r="41" spans="3:11" ht="27.75" customHeight="1">
      <c r="C41" s="498"/>
      <c r="D41" s="498"/>
      <c r="E41" s="498"/>
      <c r="F41" s="498"/>
      <c r="G41" s="1"/>
      <c r="H41" s="1"/>
      <c r="I41" s="1"/>
      <c r="J41" s="1"/>
      <c r="K41" s="1"/>
    </row>
    <row r="42" spans="3:11" ht="27.75" customHeight="1">
      <c r="C42" s="325" t="s">
        <v>258</v>
      </c>
      <c r="D42" s="325"/>
      <c r="E42" s="325"/>
      <c r="F42" s="325"/>
      <c r="G42" s="4"/>
      <c r="H42" s="1"/>
      <c r="I42" s="501" t="s">
        <v>259</v>
      </c>
      <c r="J42" s="501"/>
      <c r="K42" s="501"/>
    </row>
    <row r="43" spans="3:11" ht="12.75">
      <c r="C43" s="1"/>
      <c r="D43" s="1"/>
      <c r="E43" s="1"/>
      <c r="F43" s="1"/>
      <c r="G43" s="3" t="s">
        <v>0</v>
      </c>
      <c r="H43" s="1"/>
      <c r="I43" s="500" t="s">
        <v>1</v>
      </c>
      <c r="J43" s="500"/>
      <c r="K43" s="196"/>
    </row>
    <row r="45" spans="3:11" ht="12.75">
      <c r="C45" s="38"/>
      <c r="D45" s="38"/>
      <c r="E45" s="38"/>
      <c r="F45" s="38"/>
      <c r="G45" s="38"/>
      <c r="H45" s="38"/>
      <c r="I45" s="38"/>
      <c r="J45" s="38"/>
      <c r="K45" s="38"/>
    </row>
    <row r="46" spans="3:11" ht="12.75">
      <c r="C46" s="38"/>
      <c r="D46" s="38"/>
      <c r="E46" s="38"/>
      <c r="F46" s="38"/>
      <c r="G46" s="38"/>
      <c r="H46" s="38"/>
      <c r="I46" s="38"/>
      <c r="J46" s="38"/>
      <c r="K46" s="38"/>
    </row>
  </sheetData>
  <sheetProtection/>
  <mergeCells count="41">
    <mergeCell ref="C7:E7"/>
    <mergeCell ref="B11:K11"/>
    <mergeCell ref="C24:E24"/>
    <mergeCell ref="C25:E25"/>
    <mergeCell ref="F35:K35"/>
    <mergeCell ref="F37:K37"/>
    <mergeCell ref="C32:K32"/>
    <mergeCell ref="B17:K17"/>
    <mergeCell ref="C42:F42"/>
    <mergeCell ref="I43:J43"/>
    <mergeCell ref="I42:K42"/>
    <mergeCell ref="C36:E36"/>
    <mergeCell ref="F36:K36"/>
    <mergeCell ref="C33:K33"/>
    <mergeCell ref="C15:E15"/>
    <mergeCell ref="C12:E12"/>
    <mergeCell ref="C41:F41"/>
    <mergeCell ref="C40:F40"/>
    <mergeCell ref="C35:E35"/>
    <mergeCell ref="C37:E37"/>
    <mergeCell ref="C38:E38"/>
    <mergeCell ref="C20:E20"/>
    <mergeCell ref="B22:K22"/>
    <mergeCell ref="C16:E16"/>
    <mergeCell ref="C26:E26"/>
    <mergeCell ref="B2:K2"/>
    <mergeCell ref="C4:E4"/>
    <mergeCell ref="C5:E5"/>
    <mergeCell ref="C19:E19"/>
    <mergeCell ref="C21:E21"/>
    <mergeCell ref="C6:E6"/>
    <mergeCell ref="C34:E34"/>
    <mergeCell ref="F34:K34"/>
    <mergeCell ref="F31:K31"/>
    <mergeCell ref="C8:E8"/>
    <mergeCell ref="C9:E9"/>
    <mergeCell ref="C10:E10"/>
    <mergeCell ref="B13:K13"/>
    <mergeCell ref="B14:K14"/>
    <mergeCell ref="C23:E23"/>
    <mergeCell ref="C18:E18"/>
  </mergeCells>
  <printOptions/>
  <pageMargins left="0.2755905511811024" right="0.2755905511811024" top="0.2755905511811024" bottom="0.2755905511811024" header="0.5118110236220472" footer="0.5118110236220472"/>
  <pageSetup fitToHeight="1" fitToWidth="1" horizontalDpi="300" verticalDpi="300" orientation="landscape" pageOrder="overThenDown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Intel</dc:creator>
  <cp:keywords/>
  <dc:description/>
  <cp:lastModifiedBy>04l408sy</cp:lastModifiedBy>
  <cp:lastPrinted>2020-02-13T08:08:01Z</cp:lastPrinted>
  <dcterms:created xsi:type="dcterms:W3CDTF">2019-01-09T14:21:23Z</dcterms:created>
  <dcterms:modified xsi:type="dcterms:W3CDTF">2020-02-19T06:58:56Z</dcterms:modified>
  <cp:category/>
  <cp:version/>
  <cp:contentType/>
  <cp:contentStatus/>
</cp:coreProperties>
</file>