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0">'5.1.'!$B$1:$L$29</definedName>
    <definedName name="_xlnm.Print_Area" localSheetId="3">'5.4. Показники '!$B$1:$P$135</definedName>
    <definedName name="_xlnm.Print_Area" localSheetId="4">'5.5. '!$B$2:$K$44</definedName>
  </definedNames>
  <calcPr fullCalcOnLoad="1" refMode="R1C1"/>
</workbook>
</file>

<file path=xl/sharedStrings.xml><?xml version="1.0" encoding="utf-8"?>
<sst xmlns="http://schemas.openxmlformats.org/spreadsheetml/2006/main" count="371" uniqueCount="243">
  <si>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</si>
  <si>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</si>
  <si>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</si>
  <si>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</si>
  <si>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</si>
  <si>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</si>
  <si>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</si>
  <si>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</si>
  <si>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</si>
  <si>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</si>
  <si>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</si>
  <si>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</si>
  <si>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</si>
  <si>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</si>
  <si>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</si>
  <si>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</si>
  <si>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</si>
  <si>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</si>
  <si>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</si>
  <si>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</si>
  <si>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</si>
  <si>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</si>
  <si>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</si>
  <si>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</si>
  <si>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</si>
  <si>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</si>
  <si>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</si>
  <si>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</si>
  <si>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</si>
  <si>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</si>
  <si>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</si>
  <si>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</si>
  <si>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</si>
  <si>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</si>
  <si>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</si>
  <si>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</si>
  <si>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</si>
  <si>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</si>
  <si>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</si>
  <si>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</si>
  <si>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</si>
  <si>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</si>
  <si>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</si>
  <si>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</si>
  <si>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</si>
  <si>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</si>
  <si>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</si>
  <si>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</si>
  <si>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</si>
  <si>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</si>
  <si>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</si>
  <si>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</si>
  <si>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</si>
  <si>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</si>
  <si>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</si>
  <si>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</si>
  <si>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</si>
  <si>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</si>
  <si>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</si>
  <si>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</si>
  <si>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</si>
  <si>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</si>
  <si>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Пояснення щодо  розбіжностей між фактичними  та плановими результативними показниками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</si>
  <si>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</si>
  <si>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</si>
  <si>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</si>
  <si>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</si>
  <si>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</si>
  <si>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</si>
  <si>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</si>
  <si>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</si>
  <si>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</si>
  <si>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</si>
  <si>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</si>
  <si>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</si>
  <si>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</si>
  <si>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</si>
  <si>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</si>
  <si>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</si>
  <si>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</si>
  <si>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</si>
  <si>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</si>
  <si>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</si>
  <si>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</si>
  <si>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</si>
  <si>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</si>
  <si>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</si>
  <si>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</si>
  <si>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</si>
  <si>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</si>
  <si>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</si>
  <si>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</si>
  <si>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</si>
  <si>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</si>
  <si>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</si>
  <si>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</si>
  <si>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</si>
  <si>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</si>
  <si>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</si>
  <si>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</si>
  <si>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</si>
  <si>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</si>
  <si>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</si>
  <si>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</si>
  <si>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</si>
  <si>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</si>
  <si>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</si>
  <si>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</si>
  <si>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</si>
  <si>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</si>
  <si>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</si>
  <si>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</si>
  <si>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відхилення фактичних обсягів надходжень від планових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</si>
  <si>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</si>
  <si>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</si>
  <si>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</si>
  <si>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>(0800000)</t>
  </si>
  <si>
    <t xml:space="preserve"> ( 0810000 )</t>
  </si>
  <si>
    <t>(0810160)</t>
  </si>
  <si>
    <t>Керівництво і управління у відповідній сфері у містах (місті Києві), селищах, селах, об’єднаних територіальних громадах</t>
  </si>
  <si>
    <t>(0111)</t>
  </si>
  <si>
    <t>Погашення кредиторської заборгованості</t>
  </si>
  <si>
    <t>якості</t>
  </si>
  <si>
    <t>6.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</si>
  <si>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</si>
  <si>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Соціальний захист найбільш вразливих верств населення.</t>
  </si>
  <si>
    <t>Порушень по даній Програмі за звітний період не виявлено.</t>
  </si>
  <si>
    <t xml:space="preserve"> </t>
  </si>
  <si>
    <t>Вхідна кореспонденція ,звернення, заяви, скарги, що надійшли до управління опрацьовані згідно норм чинного законодавства та здійснено нарахування і виплата всіх видів соціальних допомог. Касові видатки складають 99,96% від затверджених паспортом бюджетної програми бюджетних призначень.</t>
  </si>
  <si>
    <t>Департамент  соціальної політики Черкаської міської ради</t>
  </si>
  <si>
    <t>Забезпечення реалізації державної політики у сфері соціальної підтримки населення, у тому числі сімей з дітьми, малозабезпечених сімей, ветеранів, інвалідів, громадян, які постраждали внаслідок Чорнобильської катастрофи, інших категорій осіб, які згідно з законодавством України мають право на пільги;  надання житлових субсидій населенню; забезпечення ведення обліку осіб, що мають право на пільги згідно із законодавством України; виконання програм і здійснення заходів, спрямованих на забезпечення соціального захисту учасників антитерористичній операції та членів їх сімей; членів сімей загиблих (померлих) учасників антитерористичній операції; внутрішньо переміщених осіб;  організація соціального обслуговування населення, здійснення соціальної роботи та надання соціальних послуг</t>
  </si>
  <si>
    <t>Здійснення департаментом соціальної політики Черкаської міської ради наданих законодавством повноважень у сфері соціального захисту населення</t>
  </si>
  <si>
    <t>Проведення капітального ремонту адміністративної будівлі департаменту департаменту соціальної політики за адресою бульвар Шевченка, 307</t>
  </si>
  <si>
    <t>Поліпшення матеріально-технічної бази департаменту соціальної політики</t>
  </si>
  <si>
    <t>Відхилення касових видатків від затверджених бюджетних призначень по загальному  фонду виникло в результаті зниження кількісті витрат на оплату окремих заходів та інших поточних видатків у порівнянні з плановими показниками</t>
  </si>
  <si>
    <r>
      <t xml:space="preserve">Відхилення касових видатків від затверджених бюджетних призначень по спеціальному  фонду виникло в результаті </t>
    </r>
    <r>
      <rPr>
        <i/>
        <sz val="10"/>
        <color indexed="8"/>
        <rFont val="SansSerif"/>
        <family val="0"/>
      </rPr>
      <t>економії бюджетних призначень на придбання обладнання і предметів довгострокового користування.</t>
    </r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</si>
  <si>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року.</t>
  </si>
  <si>
    <t>кількість штатних одиниць</t>
  </si>
  <si>
    <t>кількість управлінь, відділів</t>
  </si>
  <si>
    <t>кількість працівників, які приймають участь у засіданнях комісії по легалізації заробітної плати</t>
  </si>
  <si>
    <t>кількість працівників, які погоджують колективні договори підприємств та організацій</t>
  </si>
  <si>
    <t xml:space="preserve">кількість працівників, які готують накази, рішення, розпорядження </t>
  </si>
  <si>
    <t>кількість працівників, які приймають участь у засіданнях комісії щодо призначення соціальної допомоги</t>
  </si>
  <si>
    <t>кількість працівників зайнятих призначенням субсидій</t>
  </si>
  <si>
    <t>кількість працівників зайнятих перевірками достовірності наданих даних про доходи</t>
  </si>
  <si>
    <t>кількість працівників зайнятих у судових засіданнях</t>
  </si>
  <si>
    <t>прийнято відвідувачів</t>
  </si>
  <si>
    <t>к-сть отриманих доручень, листів, скарг</t>
  </si>
  <si>
    <t>к-сть підготовлених наказів, рішень, розпоряджень</t>
  </si>
  <si>
    <t>к-сть прийнятих наказів, рішень, розпоряджень</t>
  </si>
  <si>
    <t>к-сть проведених засідань, нарад, семінарів</t>
  </si>
  <si>
    <t>кількість засідань комісії по легалізації заробітної плати</t>
  </si>
  <si>
    <t>кількість погоджених колективних договорів</t>
  </si>
  <si>
    <t>к-ть призначених субсидій</t>
  </si>
  <si>
    <t>к-ть проведених перерахунів по субсидіям в зв'язку із зміною тарифів</t>
  </si>
  <si>
    <t>к-ть прийнятих рішень комісії щодо призначення соціальної допомоги</t>
  </si>
  <si>
    <t>кількість проведених перевірок щодо достовірності наданих даних про доходи</t>
  </si>
  <si>
    <t>повернуто коштів до державного бюджету внаслідок проведених перевірок</t>
  </si>
  <si>
    <t>прийнято участь у судових засіданнях</t>
  </si>
  <si>
    <t>к-сть прийнятих відвідувачів на 1 працівника</t>
  </si>
  <si>
    <t>к-сть вик.доручень, листів, заяв, скарг на 1 працівника</t>
  </si>
  <si>
    <t>к-сть підготовлених наказів, рішень, розпоряджень на 1 працівника</t>
  </si>
  <si>
    <t>витрати на утримання 1 штатної одиниці</t>
  </si>
  <si>
    <t>кількість засідань комісії по легалізації заробітної плати на 1 працівника</t>
  </si>
  <si>
    <t>кількість погоджених колективних договорів на 1 працівника</t>
  </si>
  <si>
    <t>кількість призначених субсидій на 1 працівника</t>
  </si>
  <si>
    <t>кількість проведених перерахунів по субсидіям в зв'язку із зміною тарифів на 1 працівника</t>
  </si>
  <si>
    <t>кількість прийнятих рішень комісії щодо призначення соціальної допомоги на 1 працівника</t>
  </si>
  <si>
    <t xml:space="preserve">кількість проведених перевірок щодо достовірності наданих даних про доходи на 1 працівника </t>
  </si>
  <si>
    <t>сума повернутих коштів до державного бюджету внаслідок проведених перевірок на 1 працівника</t>
  </si>
  <si>
    <t>кількість судових засідань на 1 працівника</t>
  </si>
  <si>
    <t>% прийнятих наказів, рішень, розпоряджень у загальній к-сті</t>
  </si>
  <si>
    <t>% вчасно виконаних доручень, заяв, скарг у їх загальній к-сті</t>
  </si>
  <si>
    <t>% призначених субсидій від загальної кількості</t>
  </si>
  <si>
    <t>% проведених перерахунів по субсидіям в зв'язку із зміною тарифів від загальної кількості</t>
  </si>
  <si>
    <t>% прийнятих рішень комісії щодо призначення соціальної допомоги від загальної кількості</t>
  </si>
  <si>
    <t>% проведених перевірок щодо достовірності наданих даних про доходи від загальної кількості</t>
  </si>
  <si>
    <t>% повернутих коштів до державного бюджету внаслідок проведених перевірок від загальної кількості</t>
  </si>
  <si>
    <t>% участі у судових засіданнях від загальної кількості</t>
  </si>
  <si>
    <t>Обсяг видатків на придбання оргтехніки (принтери лазерні, багатофункціональні пристрої, копіювальні апарати)</t>
  </si>
  <si>
    <t>Кількість одиниць оргтехніки (принтери лазерні, багатофунк-ціональні пристрої, копіювальні апарати), які потребують заміни (технічно застарілі)</t>
  </si>
  <si>
    <t>Кількість одиниць обладнання, що придбано (у розрізі)</t>
  </si>
  <si>
    <t>Кількість одиниць оргтехніки (принтери лазерні, багатофунк-ціональні пристрої, копіювальні апарати), що планується придбати для обладнання робочих місць</t>
  </si>
  <si>
    <t>Кількість одиниць програмного продукту, що планується придбати</t>
  </si>
  <si>
    <t>Напрям використання бюджетних коштів (3)</t>
  </si>
  <si>
    <t>Обсяг видатків на капітальний ремонт адміністративної будівлі департаменту департаменту соціальної політики за адресою бульвар Шевченка, 307 (у розрізі)</t>
  </si>
  <si>
    <t>ремонт службових кабінетів 4 поверху в адміністративній будвілі</t>
  </si>
  <si>
    <t>монтаж склопакатів службових кабінетів 4 поверху в адміністративній будвілі</t>
  </si>
  <si>
    <t>заміна дверей службових кабінетів 4 поверху в адміністративній будвілі</t>
  </si>
  <si>
    <t>заміна проводки  службових кабінетів 4 поверху в адміністративній будвілі</t>
  </si>
  <si>
    <t>заміна освітлювальних приладів 4 поверху в адміністративній будвілі</t>
  </si>
  <si>
    <t>Загальна кількість кабнетів, що потребують ремонту</t>
  </si>
  <si>
    <t xml:space="preserve">Кількість установ (закладів) які потребують проведення робіт з капітального ремонту </t>
  </si>
  <si>
    <t>Загальна кількість склопакетів, яку необхідно замінити</t>
  </si>
  <si>
    <t>Кількість дверей, які потребують заміни</t>
  </si>
  <si>
    <t xml:space="preserve">Кількість установ (закладів), в яких буде проведено роботи з капітального ремонту </t>
  </si>
  <si>
    <t>Загальна кількість кабнетів, що планується відремонтувати</t>
  </si>
  <si>
    <t>Загальна кількість склопакетів, яку планується замінити</t>
  </si>
  <si>
    <t>Кількість дверей, яку планується замінити</t>
  </si>
  <si>
    <t>середня вартість ремонту одного службового кабінету</t>
  </si>
  <si>
    <t>середня вартість одиниці слопакету</t>
  </si>
  <si>
    <t>середня вартість дверей</t>
  </si>
  <si>
    <t>Питома вага установ (закладів), в яких проведено капітальний ремонт в загальній кількості, що потребують ремонту</t>
  </si>
  <si>
    <t>Питома вага відремонтованих службових кабінетів в загальній кількості, що потребують ремонту</t>
  </si>
  <si>
    <t>Питома вага замінених склопакетів в загальній кількості, що потребують заміни</t>
  </si>
  <si>
    <t>Питома вага замінених дверей в загальній кількості, що потребують заміни</t>
  </si>
  <si>
    <t xml:space="preserve">Вхідна кореспонденція ,звернення, заяви, скарги, накази, колективні договори, призначення та перерахунки субсидій, первірки одержувачів коштів  опрацьовані згідно з нормами чинного законодавства. Здійснено нарахування всіх видів соціальних допомог та проведена по ним виплата. Касові видатки за програмою склали 99,91 % від затвердженого обсягу бюджетних призначень. </t>
  </si>
  <si>
    <t xml:space="preserve"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Касові видатки 2018 року перевищили аналогічний період 2017 року на 87,23 % у звязку зростанням цін на компютерну техніку та комплектуючі вироби. 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</si>
  <si>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</si>
  <si>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</si>
  <si>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r>
      <rPr>
        <b/>
        <sz val="10"/>
        <color indexed="8"/>
        <rFont val="Arial"/>
        <family val="2"/>
      </rPr>
      <t xml:space="preserve">Напрям використання бюджетних коштів </t>
    </r>
    <r>
      <rPr>
        <sz val="10"/>
        <color indexed="8"/>
        <rFont val="Arial"/>
        <family val="2"/>
      </rPr>
      <t xml:space="preserve"> Поліпшення матеріально-технічної бази департаменту соціальної політики</t>
    </r>
  </si>
  <si>
    <r>
      <rPr>
        <b/>
        <sz val="10"/>
        <color indexed="8"/>
        <rFont val="Arial"/>
        <family val="2"/>
      </rPr>
      <t xml:space="preserve">Напрям використання бюджетних коштів  </t>
    </r>
    <r>
      <rPr>
        <sz val="10"/>
        <color indexed="8"/>
        <rFont val="Arial"/>
        <family val="2"/>
      </rPr>
      <t>Здійснення департаментом соціальної політики Черкаської міської ради наданих законодавством повноважень у сфері соціального захисту населення</t>
    </r>
  </si>
  <si>
    <t>за 2019 рік</t>
  </si>
  <si>
    <t>видатки на оплату заробітної плати затверджені на 170 штатних одиниць.</t>
  </si>
  <si>
    <t>Пояснення щодо  розбіжностей між фактичними  та плановими результативними показниками: кількість звернень за субсидіями зменшилася,  в той же час у звязку з ввідсутністю частого підвищення тарифів на ЖКП, кількість перерахунків скоротилася.В той же час зросло на 38,4 % число звернень громадян на розгляд комісії, що в асбсолютних показниках склало 39 395, від 28 459 запланованих. Суттєво зросла кількісь листів та скарг (+11,6% у порівнянні з плановими показниками).</t>
  </si>
  <si>
    <t xml:space="preserve"> кількість виконаних доручень, листів зросла на 1 працівника у зв'язку зі збільшенням  кількості звернень у порівнянні з плановим (163 звернення на 1 працівника, або 113,2% від плану), в той же час знизилося  навантаження на 1 працівника з питань призначення субсидій (-574 осіб або -45 % від планового в розрахунку на 1 особу), зросло число прийнятих рішень комісії щодо призначення соціальної допомоги на 1 працівника   (+1094 на особу або +38,4 % від плану) ; знизилась кількість перерахунків субсидій на 1 працівника з 4818 до 4515 (6,2%)у звязку з ввідсутністю частого підвищення тарифів на ЖКП</t>
  </si>
  <si>
    <t>протяжність електромережі , що потребує заміни</t>
  </si>
  <si>
    <t>Проведення витрат на авторський та технічний нагляд, проведення експертизи</t>
  </si>
  <si>
    <t>Площа службових кабінетів, які потребують ремонту</t>
  </si>
  <si>
    <t xml:space="preserve">Пояснення щодо розбіжностей між затвердженими та досягнутими результативними показниками: Ремонтні роботи невиконано через відсутність  фінансування та надання відповідних актів. </t>
  </si>
  <si>
    <t>протяжність електромережі , шо планується замінити</t>
  </si>
  <si>
    <t>площа службових кабінетів, які будуть відремонтовані</t>
  </si>
  <si>
    <t xml:space="preserve">Пояснення щодо розбіжностей між затвердженими та досягнутими результативними показниками:  Ремонтні роботи невиконано через відсутність  фінансування та надання відповідних актів. </t>
  </si>
  <si>
    <t>середня вартість заміни 1 м.п. електромережі</t>
  </si>
  <si>
    <t>середня вартість ремонту одного квадратного метру робочих кабінетів</t>
  </si>
  <si>
    <t>Питома вага погоних метрів заміненої електромережі в загальній кількості, що потребують заміни</t>
  </si>
  <si>
    <t>Питома вага відремонтованої площі службових кабінетів, що потребувала заміни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</si>
  <si>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Касові видатки 2019 року перевищили аналогічний період 2018 року на 2,62 % у звязку з збільшенням штатної чисельності, розмірів посадових окладів та відпускних виплат працівникам. Кількість прийнятих документів ,відвідувачів  зменшилася в порівнянні з базовою, в той же час зросла майже втричі сума повернень коштів до держ бюджету (+274,95%); суттєво зросла кількість перевірок щодо достовірності даних про доходи - 49,37%; на 31,33% зросла кількість рішень комісії щодо призначення соц.допомоги. Кількість отримувачів субсидій знизилася на 64% та відповідно перерахунків щодо субсидій на 53,82%</t>
  </si>
  <si>
    <t>Середні витрати на придлбанння одного компютера</t>
  </si>
  <si>
    <t>Середні витрати на придлбанння одиниці оргтехніки</t>
  </si>
  <si>
    <t>Обсяг видатків на придбання компютерів</t>
  </si>
  <si>
    <t>Кількість робочих місць, які необхідно обладнати компютерами</t>
  </si>
  <si>
    <t xml:space="preserve">Кількість компютерів , що планується придбати для обладнання робочих місць </t>
  </si>
  <si>
    <t>Кількість компютерів , що планується придбати для заміни технічно застарілих</t>
  </si>
  <si>
    <t>Середні витрати на придлбанння програмного продукту</t>
  </si>
  <si>
    <t>Відсоток забезпечення робочих місць комп'ютерами до потреби</t>
  </si>
  <si>
    <t>Відсоток забезпечення робочих місць оргтехнікою (принтери лазерні, багатофункціональні пристрої, копіювальні апарати) до потреби</t>
  </si>
  <si>
    <t xml:space="preserve">Рівень оновлення комп'ютерів та оргтехніки до загальної кількості </t>
  </si>
  <si>
    <t>Відсоток оновлення програмного продукту до потреба</t>
  </si>
  <si>
    <t xml:space="preserve">Пояснення щодо  динаміки результативних показників за відповідним напрямом використання бюджетних коштів Видатки в 2019 році відстуні ,що викликає негативну динаміку </t>
  </si>
  <si>
    <t>Кількість освітлювальних приладів, що потребують заміни</t>
  </si>
  <si>
    <t>Кількість освітлювальних приладів, що будуть замінені</t>
  </si>
  <si>
    <t xml:space="preserve">Дебіторська заборговань станом на 01.01.2019 складала 3,15228 тис. грн. дебіторська заборгованість станом на 01.01.2020р. зросла  на 1,66701 тис. грн. та складає 4,81929 тис. грн. Дебіторська заборгованість виникла у зв’язку з оформленням передплати на періодичні видання на 2018р. та 2019р.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</si>
</sst>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"/>
    <numFmt numFmtId="211" formatCode="#,##0.000"/>
    <numFmt numFmtId="212" formatCode="#,##0.00\ &quot;₴&quot;"/>
    <numFmt numFmtId="213" formatCode="#,##0.00\ _₴"/>
  </numFmts>
  <fonts count="8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i/>
      <sz val="10"/>
      <color indexed="8"/>
      <name val="SansSerif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 vertical="top"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3" fontId="20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9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2" fillId="0" borderId="20" xfId="0" applyFont="1" applyBorder="1" applyAlignment="1">
      <alignment horizontal="center" wrapText="1"/>
    </xf>
    <xf numFmtId="0" fontId="24" fillId="0" borderId="21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11" xfId="0" applyFont="1" applyBorder="1" applyAlignment="1" applyProtection="1">
      <alignment horizontal="left" vertical="top" wrapText="1"/>
      <protection/>
    </xf>
    <xf numFmtId="49" fontId="25" fillId="0" borderId="0" xfId="0" applyNumberFormat="1" applyFont="1" applyAlignment="1">
      <alignment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right"/>
    </xf>
    <xf numFmtId="0" fontId="2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195" fontId="19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33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 applyProtection="1">
      <alignment horizontal="center" vertical="center" wrapText="1"/>
      <protection/>
    </xf>
    <xf numFmtId="195" fontId="35" fillId="0" borderId="16" xfId="0" applyNumberFormat="1" applyFont="1" applyBorder="1" applyAlignment="1" applyProtection="1">
      <alignment horizontal="center" vertical="center" wrapText="1"/>
      <protection/>
    </xf>
    <xf numFmtId="1" fontId="19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0" fillId="0" borderId="11" xfId="0" applyFont="1" applyBorder="1" applyAlignment="1">
      <alignment vertical="center" wrapText="1"/>
    </xf>
    <xf numFmtId="0" fontId="36" fillId="0" borderId="0" xfId="0" applyFont="1" applyAlignment="1">
      <alignment/>
    </xf>
    <xf numFmtId="1" fontId="15" fillId="0" borderId="11" xfId="0" applyNumberFormat="1" applyFont="1" applyBorder="1" applyAlignment="1" applyProtection="1">
      <alignment horizontal="center" vertical="top" wrapText="1"/>
      <protection/>
    </xf>
    <xf numFmtId="189" fontId="18" fillId="0" borderId="14" xfId="0" applyNumberFormat="1" applyFont="1" applyBorder="1" applyAlignment="1" applyProtection="1">
      <alignment horizontal="right" vertical="top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80" fillId="0" borderId="11" xfId="0" applyFont="1" applyBorder="1" applyAlignment="1">
      <alignment wrapText="1"/>
    </xf>
    <xf numFmtId="3" fontId="81" fillId="0" borderId="11" xfId="0" applyNumberFormat="1" applyFont="1" applyBorder="1" applyAlignment="1">
      <alignment vertical="center" wrapText="1"/>
    </xf>
    <xf numFmtId="0" fontId="27" fillId="0" borderId="2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right" vertical="center" wrapText="1"/>
    </xf>
    <xf numFmtId="190" fontId="18" fillId="0" borderId="11" xfId="0" applyNumberFormat="1" applyFont="1" applyBorder="1" applyAlignment="1" applyProtection="1">
      <alignment horizontal="right" vertical="center" wrapText="1"/>
      <protection/>
    </xf>
    <xf numFmtId="0" fontId="31" fillId="0" borderId="11" xfId="0" applyFont="1" applyBorder="1" applyAlignment="1" applyProtection="1">
      <alignment vertical="center" wrapText="1"/>
      <protection/>
    </xf>
    <xf numFmtId="0" fontId="18" fillId="0" borderId="11" xfId="0" applyFont="1" applyBorder="1" applyAlignment="1" applyProtection="1">
      <alignment horizontal="right" vertical="center" wrapText="1"/>
      <protection/>
    </xf>
    <xf numFmtId="1" fontId="3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/>
    </xf>
    <xf numFmtId="1" fontId="18" fillId="0" borderId="11" xfId="0" applyNumberFormat="1" applyFont="1" applyBorder="1" applyAlignment="1" applyProtection="1">
      <alignment horizontal="right" vertical="center" wrapText="1"/>
      <protection/>
    </xf>
    <xf numFmtId="193" fontId="18" fillId="0" borderId="11" xfId="0" applyNumberFormat="1" applyFont="1" applyBorder="1" applyAlignment="1" applyProtection="1">
      <alignment horizontal="right" vertical="center" wrapText="1"/>
      <protection/>
    </xf>
    <xf numFmtId="195" fontId="18" fillId="0" borderId="11" xfId="0" applyNumberFormat="1" applyFont="1" applyBorder="1" applyAlignment="1" applyProtection="1">
      <alignment horizontal="right" vertical="center" wrapText="1"/>
      <protection/>
    </xf>
    <xf numFmtId="0" fontId="30" fillId="0" borderId="11" xfId="0" applyFont="1" applyBorder="1" applyAlignment="1">
      <alignment horizontal="right" vertical="center" wrapText="1"/>
    </xf>
    <xf numFmtId="211" fontId="81" fillId="0" borderId="11" xfId="0" applyNumberFormat="1" applyFont="1" applyBorder="1" applyAlignment="1">
      <alignment vertical="center" wrapText="1"/>
    </xf>
    <xf numFmtId="0" fontId="29" fillId="0" borderId="11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190" fontId="35" fillId="0" borderId="25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5" fillId="0" borderId="11" xfId="0" applyNumberFormat="1" applyFont="1" applyBorder="1" applyAlignment="1" applyProtection="1">
      <alignment horizontal="center" vertical="center" wrapText="1"/>
      <protection/>
    </xf>
    <xf numFmtId="1" fontId="29" fillId="0" borderId="11" xfId="0" applyNumberFormat="1" applyFont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/>
    </xf>
    <xf numFmtId="0" fontId="0" fillId="0" borderId="11" xfId="52" applyBorder="1" applyAlignment="1">
      <alignment horizontal="center"/>
      <protection/>
    </xf>
    <xf numFmtId="195" fontId="0" fillId="0" borderId="11" xfId="52" applyNumberFormat="1" applyBorder="1">
      <alignment/>
      <protection/>
    </xf>
    <xf numFmtId="1" fontId="0" fillId="0" borderId="11" xfId="52" applyNumberFormat="1" applyBorder="1">
      <alignment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" fillId="0" borderId="14" xfId="0" applyFont="1" applyBorder="1" applyAlignment="1" applyProtection="1">
      <alignment horizontal="center" vertical="top" wrapText="1"/>
      <protection/>
    </xf>
    <xf numFmtId="3" fontId="81" fillId="0" borderId="11" xfId="0" applyNumberFormat="1" applyFont="1" applyBorder="1" applyAlignment="1">
      <alignment horizontal="right" vertical="center" wrapText="1"/>
    </xf>
    <xf numFmtId="1" fontId="30" fillId="0" borderId="11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/>
    </xf>
    <xf numFmtId="0" fontId="2" fillId="0" borderId="11" xfId="0" applyFont="1" applyBorder="1" applyAlignment="1" applyProtection="1">
      <alignment horizontal="center" vertical="top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right" vertical="top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95" fontId="81" fillId="0" borderId="11" xfId="0" applyNumberFormat="1" applyFont="1" applyBorder="1" applyAlignment="1">
      <alignment horizontal="right" vertical="center" wrapText="1"/>
    </xf>
    <xf numFmtId="195" fontId="81" fillId="0" borderId="11" xfId="0" applyNumberFormat="1" applyFont="1" applyBorder="1" applyAlignment="1">
      <alignment vertical="center" wrapText="1"/>
    </xf>
    <xf numFmtId="1" fontId="35" fillId="0" borderId="11" xfId="0" applyNumberFormat="1" applyFont="1" applyBorder="1" applyAlignment="1" applyProtection="1">
      <alignment horizontal="right" vertical="center" wrapText="1"/>
      <protection/>
    </xf>
    <xf numFmtId="3" fontId="82" fillId="0" borderId="11" xfId="0" applyNumberFormat="1" applyFont="1" applyBorder="1" applyAlignment="1">
      <alignment vertical="center" wrapText="1"/>
    </xf>
    <xf numFmtId="211" fontId="82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195" fontId="29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/>
    </xf>
    <xf numFmtId="213" fontId="35" fillId="0" borderId="16" xfId="0" applyNumberFormat="1" applyFont="1" applyBorder="1" applyAlignment="1" applyProtection="1">
      <alignment horizontal="center" vertical="center" wrapText="1"/>
      <protection/>
    </xf>
    <xf numFmtId="4" fontId="35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3" fontId="35" fillId="0" borderId="16" xfId="0" applyNumberFormat="1" applyFont="1" applyBorder="1" applyAlignment="1" applyProtection="1">
      <alignment horizontal="center" vertical="center" wrapText="1"/>
      <protection/>
    </xf>
    <xf numFmtId="1" fontId="35" fillId="0" borderId="25" xfId="0" applyNumberFormat="1" applyFont="1" applyBorder="1" applyAlignment="1" applyProtection="1">
      <alignment horizontal="center" vertical="center" wrapText="1"/>
      <protection/>
    </xf>
    <xf numFmtId="2" fontId="35" fillId="0" borderId="16" xfId="0" applyNumberFormat="1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3" fontId="29" fillId="0" borderId="11" xfId="0" applyNumberFormat="1" applyFont="1" applyBorder="1" applyAlignment="1" applyProtection="1">
      <alignment vertical="top" wrapText="1"/>
      <protection/>
    </xf>
    <xf numFmtId="2" fontId="29" fillId="0" borderId="11" xfId="0" applyNumberFormat="1" applyFont="1" applyBorder="1" applyAlignment="1" applyProtection="1">
      <alignment vertical="top" wrapText="1"/>
      <protection/>
    </xf>
    <xf numFmtId="1" fontId="29" fillId="0" borderId="11" xfId="0" applyNumberFormat="1" applyFont="1" applyBorder="1" applyAlignment="1" applyProtection="1">
      <alignment vertical="top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29" fillId="0" borderId="26" xfId="0" applyFont="1" applyBorder="1" applyAlignment="1" applyProtection="1">
      <alignment vertical="top" wrapText="1"/>
      <protection/>
    </xf>
    <xf numFmtId="210" fontId="29" fillId="0" borderId="11" xfId="0" applyNumberFormat="1" applyFont="1" applyBorder="1" applyAlignment="1" applyProtection="1">
      <alignment vertical="top" wrapText="1"/>
      <protection/>
    </xf>
    <xf numFmtId="0" fontId="42" fillId="33" borderId="11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left" vertical="center" wrapText="1"/>
    </xf>
    <xf numFmtId="0" fontId="41" fillId="33" borderId="28" xfId="0" applyFont="1" applyFill="1" applyBorder="1" applyAlignment="1">
      <alignment horizontal="left" vertical="center" wrapText="1"/>
    </xf>
    <xf numFmtId="0" fontId="41" fillId="33" borderId="26" xfId="0" applyFont="1" applyFill="1" applyBorder="1" applyAlignment="1">
      <alignment horizontal="left" vertical="center" wrapText="1"/>
    </xf>
    <xf numFmtId="211" fontId="30" fillId="0" borderId="11" xfId="0" applyNumberFormat="1" applyFont="1" applyBorder="1" applyAlignment="1">
      <alignment horizontal="right" vertical="center" wrapText="1"/>
    </xf>
    <xf numFmtId="211" fontId="30" fillId="0" borderId="11" xfId="0" applyNumberFormat="1" applyFont="1" applyBorder="1" applyAlignment="1">
      <alignment vertical="center" wrapText="1"/>
    </xf>
    <xf numFmtId="211" fontId="18" fillId="0" borderId="11" xfId="0" applyNumberFormat="1" applyFont="1" applyBorder="1" applyAlignment="1" applyProtection="1">
      <alignment horizontal="right" vertical="center" wrapText="1"/>
      <protection/>
    </xf>
    <xf numFmtId="210" fontId="18" fillId="0" borderId="11" xfId="0" applyNumberFormat="1" applyFont="1" applyBorder="1" applyAlignment="1" applyProtection="1">
      <alignment horizontal="right" vertical="center" wrapText="1"/>
      <protection/>
    </xf>
    <xf numFmtId="210" fontId="19" fillId="0" borderId="11" xfId="0" applyNumberFormat="1" applyFont="1" applyBorder="1" applyAlignment="1" applyProtection="1">
      <alignment horizontal="center" vertical="center" wrapText="1"/>
      <protection/>
    </xf>
    <xf numFmtId="210" fontId="18" fillId="0" borderId="11" xfId="0" applyNumberFormat="1" applyFont="1" applyBorder="1" applyAlignment="1" applyProtection="1">
      <alignment horizontal="center" vertical="center" wrapText="1"/>
      <protection/>
    </xf>
    <xf numFmtId="210" fontId="30" fillId="0" borderId="11" xfId="0" applyNumberFormat="1" applyFont="1" applyBorder="1" applyAlignment="1">
      <alignment vertical="center" wrapText="1"/>
    </xf>
    <xf numFmtId="210" fontId="30" fillId="0" borderId="11" xfId="0" applyNumberFormat="1" applyFont="1" applyBorder="1" applyAlignment="1">
      <alignment horizontal="right" vertical="center" wrapText="1"/>
    </xf>
    <xf numFmtId="210" fontId="0" fillId="0" borderId="11" xfId="0" applyNumberFormat="1" applyBorder="1" applyAlignment="1">
      <alignment/>
    </xf>
    <xf numFmtId="210" fontId="81" fillId="0" borderId="11" xfId="0" applyNumberFormat="1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>
      <alignment horizontal="center" vertical="top" wrapText="1"/>
    </xf>
    <xf numFmtId="0" fontId="36" fillId="33" borderId="11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29" fillId="0" borderId="16" xfId="0" applyFont="1" applyBorder="1" applyAlignment="1" applyProtection="1">
      <alignment vertical="top" wrapText="1"/>
      <protection/>
    </xf>
    <xf numFmtId="0" fontId="29" fillId="0" borderId="20" xfId="0" applyFont="1" applyBorder="1" applyAlignment="1" applyProtection="1">
      <alignment vertical="top" wrapText="1"/>
      <protection/>
    </xf>
    <xf numFmtId="0" fontId="0" fillId="0" borderId="27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justify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2" fontId="29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9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22" fillId="0" borderId="27" xfId="52" applyFont="1" applyBorder="1" applyAlignment="1">
      <alignment/>
      <protection/>
    </xf>
    <xf numFmtId="0" fontId="22" fillId="0" borderId="28" xfId="52" applyFont="1" applyBorder="1" applyAlignment="1">
      <alignment/>
      <protection/>
    </xf>
    <xf numFmtId="0" fontId="22" fillId="0" borderId="26" xfId="52" applyFont="1" applyBorder="1" applyAlignment="1">
      <alignment/>
      <protection/>
    </xf>
    <xf numFmtId="0" fontId="22" fillId="0" borderId="27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22" fillId="0" borderId="26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6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7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29" xfId="0" applyFont="1" applyBorder="1" applyAlignment="1">
      <alignment wrapText="1"/>
    </xf>
    <xf numFmtId="0" fontId="37" fillId="0" borderId="30" xfId="0" applyFont="1" applyBorder="1" applyAlignment="1" applyProtection="1">
      <alignment horizontal="justify" vertical="center" wrapText="1"/>
      <protection/>
    </xf>
    <xf numFmtId="0" fontId="16" fillId="0" borderId="31" xfId="0" applyFont="1" applyBorder="1" applyAlignment="1">
      <alignment horizontal="justify"/>
    </xf>
    <xf numFmtId="0" fontId="16" fillId="0" borderId="32" xfId="0" applyFont="1" applyBorder="1" applyAlignment="1">
      <alignment horizontal="justify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8" fillId="0" borderId="17" xfId="0" applyFont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wrapText="1"/>
    </xf>
    <xf numFmtId="0" fontId="25" fillId="0" borderId="29" xfId="0" applyFont="1" applyBorder="1" applyAlignment="1">
      <alignment horizontal="left" wrapText="1"/>
    </xf>
    <xf numFmtId="2" fontId="28" fillId="0" borderId="27" xfId="0" applyNumberFormat="1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36" fillId="33" borderId="26" xfId="0" applyFont="1" applyFill="1" applyBorder="1" applyAlignment="1">
      <alignment horizontal="left" vertical="top" wrapText="1"/>
    </xf>
    <xf numFmtId="0" fontId="36" fillId="33" borderId="11" xfId="0" applyFont="1" applyFill="1" applyBorder="1" applyAlignment="1">
      <alignment horizontal="left" vertical="top" wrapText="1"/>
    </xf>
    <xf numFmtId="0" fontId="29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wrapText="1"/>
    </xf>
    <xf numFmtId="2" fontId="19" fillId="0" borderId="17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36" fillId="33" borderId="27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left" vertical="center" wrapText="1"/>
    </xf>
    <xf numFmtId="0" fontId="24" fillId="0" borderId="35" xfId="0" applyFont="1" applyBorder="1" applyAlignment="1" applyProtection="1">
      <alignment horizontal="left" vertical="top" wrapText="1"/>
      <protection/>
    </xf>
    <xf numFmtId="0" fontId="24" fillId="0" borderId="31" xfId="0" applyFont="1" applyBorder="1" applyAlignment="1" applyProtection="1">
      <alignment horizontal="left" vertical="top" wrapText="1"/>
      <protection/>
    </xf>
    <xf numFmtId="0" fontId="22" fillId="0" borderId="31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24" fillId="0" borderId="16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3" fillId="0" borderId="11" xfId="0" applyFont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wrapText="1"/>
    </xf>
    <xf numFmtId="0" fontId="42" fillId="33" borderId="27" xfId="0" applyFont="1" applyFill="1" applyBorder="1" applyAlignment="1">
      <alignment horizontal="center" wrapText="1"/>
    </xf>
    <xf numFmtId="0" fontId="42" fillId="33" borderId="26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left" vertical="center" wrapText="1"/>
    </xf>
    <xf numFmtId="0" fontId="41" fillId="33" borderId="28" xfId="0" applyFont="1" applyFill="1" applyBorder="1" applyAlignment="1">
      <alignment horizontal="left" vertical="center" wrapText="1"/>
    </xf>
    <xf numFmtId="0" fontId="41" fillId="33" borderId="26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6" fillId="33" borderId="0" xfId="0" applyFont="1" applyFill="1" applyBorder="1" applyAlignment="1">
      <alignment horizontal="center" vertical="top" wrapText="1"/>
    </xf>
    <xf numFmtId="0" fontId="36" fillId="33" borderId="0" xfId="0" applyFont="1" applyFill="1" applyBorder="1" applyAlignment="1">
      <alignment horizontal="center" vertical="center" wrapText="1"/>
    </xf>
    <xf numFmtId="2" fontId="19" fillId="0" borderId="36" xfId="0" applyNumberFormat="1" applyFont="1" applyBorder="1" applyAlignment="1" applyProtection="1">
      <alignment horizontal="left" vertical="top" wrapText="1"/>
      <protection/>
    </xf>
    <xf numFmtId="0" fontId="22" fillId="0" borderId="28" xfId="0" applyFont="1" applyBorder="1" applyAlignment="1">
      <alignment horizontal="left" wrapText="1"/>
    </xf>
    <xf numFmtId="0" fontId="22" fillId="0" borderId="26" xfId="0" applyFont="1" applyBorder="1" applyAlignment="1">
      <alignment horizontal="left" wrapText="1"/>
    </xf>
    <xf numFmtId="2" fontId="36" fillId="33" borderId="0" xfId="0" applyNumberFormat="1" applyFont="1" applyFill="1" applyBorder="1" applyAlignment="1">
      <alignment horizontal="center" vertical="top" wrapText="1"/>
    </xf>
    <xf numFmtId="2" fontId="42" fillId="33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24" fillId="0" borderId="11" xfId="0" applyFont="1" applyBorder="1" applyAlignment="1" applyProtection="1">
      <alignment horizontal="center" vertical="top" wrapText="1"/>
      <protection/>
    </xf>
    <xf numFmtId="0" fontId="42" fillId="33" borderId="0" xfId="0" applyFont="1" applyFill="1" applyBorder="1" applyAlignment="1">
      <alignment horizontal="center" vertical="center" wrapText="1"/>
    </xf>
    <xf numFmtId="0" fontId="37" fillId="0" borderId="11" xfId="0" applyFont="1" applyBorder="1" applyAlignment="1" applyProtection="1">
      <alignment horizontal="justify" vertical="center" wrapText="1"/>
      <protection/>
    </xf>
    <xf numFmtId="0" fontId="16" fillId="0" borderId="11" xfId="0" applyFont="1" applyBorder="1" applyAlignment="1">
      <alignment horizontal="justify"/>
    </xf>
    <xf numFmtId="0" fontId="24" fillId="0" borderId="11" xfId="0" applyFont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/>
    </xf>
    <xf numFmtId="2" fontId="42" fillId="33" borderId="0" xfId="0" applyNumberFormat="1" applyFont="1" applyFill="1" applyBorder="1" applyAlignment="1">
      <alignment horizontal="center" wrapText="1"/>
    </xf>
    <xf numFmtId="0" fontId="44" fillId="0" borderId="27" xfId="53" applyFont="1" applyFill="1" applyBorder="1" applyAlignment="1" applyProtection="1">
      <alignment horizontal="left" vertical="top" wrapText="1"/>
      <protection locked="0"/>
    </xf>
    <xf numFmtId="0" fontId="44" fillId="0" borderId="28" xfId="53" applyFont="1" applyFill="1" applyBorder="1" applyAlignment="1" applyProtection="1">
      <alignment horizontal="left" vertical="top" wrapText="1"/>
      <protection locked="0"/>
    </xf>
    <xf numFmtId="0" fontId="44" fillId="0" borderId="26" xfId="53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>
      <alignment horizontal="center" vertical="top" wrapText="1"/>
    </xf>
    <xf numFmtId="0" fontId="35" fillId="0" borderId="27" xfId="0" applyFont="1" applyBorder="1" applyAlignment="1" applyProtection="1">
      <alignment horizontal="left" vertical="top" wrapText="1"/>
      <protection/>
    </xf>
    <xf numFmtId="0" fontId="35" fillId="0" borderId="28" xfId="0" applyFont="1" applyBorder="1" applyAlignment="1" applyProtection="1">
      <alignment horizontal="left" vertical="top" wrapText="1"/>
      <protection/>
    </xf>
    <xf numFmtId="0" fontId="35" fillId="0" borderId="26" xfId="0" applyFont="1" applyBorder="1" applyAlignment="1" applyProtection="1">
      <alignment horizontal="left" vertical="top" wrapText="1"/>
      <protection/>
    </xf>
    <xf numFmtId="0" fontId="29" fillId="0" borderId="13" xfId="0" applyFont="1" applyBorder="1" applyAlignment="1" applyProtection="1">
      <alignment horizontal="left" vertical="top" wrapText="1"/>
      <protection/>
    </xf>
    <xf numFmtId="0" fontId="29" fillId="0" borderId="33" xfId="0" applyFont="1" applyBorder="1" applyAlignment="1" applyProtection="1">
      <alignment horizontal="left" vertical="top" wrapText="1"/>
      <protection/>
    </xf>
    <xf numFmtId="0" fontId="19" fillId="0" borderId="30" xfId="0" applyFont="1" applyBorder="1" applyAlignment="1" applyProtection="1">
      <alignment horizontal="left" vertical="center" wrapText="1"/>
      <protection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36" fillId="33" borderId="11" xfId="0" applyFont="1" applyFill="1" applyBorder="1" applyAlignment="1">
      <alignment vertical="center" wrapText="1"/>
    </xf>
    <xf numFmtId="2" fontId="29" fillId="0" borderId="37" xfId="0" applyNumberFormat="1" applyFont="1" applyBorder="1" applyAlignment="1" applyProtection="1">
      <alignment horizontal="left" vertical="top" wrapText="1"/>
      <protection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29" fillId="0" borderId="40" xfId="0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44" xfId="0" applyFont="1" applyBorder="1" applyAlignment="1" applyProtection="1">
      <alignment horizontal="center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2" fillId="0" borderId="28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29" fillId="0" borderId="45" xfId="0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 applyProtection="1">
      <alignment horizontal="left" vertical="top" wrapText="1"/>
      <protection/>
    </xf>
    <xf numFmtId="0" fontId="29" fillId="0" borderId="46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22" fillId="0" borderId="28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35" fillId="0" borderId="13" xfId="0" applyFont="1" applyBorder="1" applyAlignment="1" applyProtection="1">
      <alignment horizontal="left" vertical="top" wrapText="1"/>
      <protection/>
    </xf>
    <xf numFmtId="0" fontId="35" fillId="0" borderId="33" xfId="0" applyFont="1" applyBorder="1" applyAlignment="1" applyProtection="1">
      <alignment horizontal="left" vertical="top" wrapText="1"/>
      <protection/>
    </xf>
    <xf numFmtId="0" fontId="41" fillId="33" borderId="27" xfId="0" applyFont="1" applyFill="1" applyBorder="1" applyAlignment="1">
      <alignment vertical="center" wrapText="1"/>
    </xf>
    <xf numFmtId="0" fontId="41" fillId="33" borderId="28" xfId="0" applyFont="1" applyFill="1" applyBorder="1" applyAlignment="1">
      <alignment vertical="center" wrapText="1"/>
    </xf>
    <xf numFmtId="0" fontId="41" fillId="33" borderId="26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29" fillId="0" borderId="47" xfId="0" applyFont="1" applyBorder="1" applyAlignment="1" applyProtection="1">
      <alignment horizontal="left" vertical="top" wrapText="1"/>
      <protection/>
    </xf>
    <xf numFmtId="0" fontId="29" fillId="0" borderId="23" xfId="0" applyFont="1" applyBorder="1" applyAlignment="1" applyProtection="1">
      <alignment horizontal="left" wrapText="1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0" fontId="24" fillId="0" borderId="15" xfId="0" applyFont="1" applyBorder="1" applyAlignment="1" applyProtection="1">
      <alignment horizontal="center" vertical="top" wrapText="1"/>
      <protection/>
    </xf>
    <xf numFmtId="0" fontId="24" fillId="0" borderId="44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>
      <alignment horizontal="center" wrapText="1"/>
    </xf>
    <xf numFmtId="2" fontId="19" fillId="0" borderId="11" xfId="0" applyNumberFormat="1" applyFont="1" applyBorder="1" applyAlignment="1" applyProtection="1">
      <alignment horizontal="left" vertical="top" wrapText="1"/>
      <protection/>
    </xf>
    <xf numFmtId="0" fontId="22" fillId="0" borderId="11" xfId="0" applyFont="1" applyBorder="1" applyAlignment="1">
      <alignment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top" wrapText="1"/>
      <protection/>
    </xf>
    <xf numFmtId="0" fontId="19" fillId="0" borderId="12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19" fillId="0" borderId="48" xfId="0" applyFont="1" applyBorder="1" applyAlignment="1" applyProtection="1">
      <alignment horizontal="left" vertical="top" wrapText="1"/>
      <protection/>
    </xf>
    <xf numFmtId="0" fontId="19" fillId="0" borderId="49" xfId="0" applyFont="1" applyBorder="1" applyAlignment="1" applyProtection="1">
      <alignment horizontal="left" vertical="top" wrapText="1"/>
      <protection/>
    </xf>
    <xf numFmtId="0" fontId="19" fillId="0" borderId="19" xfId="0" applyFont="1" applyBorder="1" applyAlignment="1" applyProtection="1">
      <alignment horizontal="left" vertical="top" wrapText="1"/>
      <protection/>
    </xf>
    <xf numFmtId="0" fontId="19" fillId="0" borderId="15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4" fillId="0" borderId="27" xfId="0" applyFont="1" applyBorder="1" applyAlignment="1" applyProtection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9" fillId="0" borderId="33" xfId="0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 applyProtection="1">
      <alignment horizontal="left" vertical="top" wrapText="1"/>
      <protection/>
    </xf>
    <xf numFmtId="0" fontId="24" fillId="0" borderId="23" xfId="0" applyFont="1" applyBorder="1" applyAlignment="1" applyProtection="1">
      <alignment horizontal="left" vertical="top" wrapText="1"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3" fontId="3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34" borderId="0" xfId="0" applyFont="1" applyFill="1" applyBorder="1" applyAlignment="1">
      <alignment horizontal="center" vertical="center" wrapText="1"/>
    </xf>
    <xf numFmtId="3" fontId="35" fillId="34" borderId="0" xfId="0" applyNumberFormat="1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Зміни по паспорту  1510180_22_08_2017 з ПСЕР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9"/>
  <sheetViews>
    <sheetView tabSelected="1" view="pageBreakPreview" zoomScaleSheetLayoutView="100" zoomScalePageLayoutView="0" workbookViewId="0" topLeftCell="B1">
      <selection activeCell="L28" sqref="A1:L28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66.14062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15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N1" s="1"/>
    </row>
    <row r="2" spans="1:14" ht="27.75" customHeight="1">
      <c r="A2" s="1"/>
      <c r="B2" s="1"/>
      <c r="C2" s="1"/>
      <c r="D2" s="1"/>
      <c r="E2" s="1"/>
      <c r="F2" s="1"/>
      <c r="G2" s="1"/>
      <c r="H2" s="1"/>
      <c r="J2" s="9"/>
      <c r="K2" s="193" t="s">
        <v>8</v>
      </c>
      <c r="L2" s="193"/>
      <c r="N2" s="1"/>
    </row>
    <row r="3" spans="1:14" ht="18" customHeight="1">
      <c r="A3" s="1"/>
      <c r="B3" s="189" t="s">
        <v>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6"/>
      <c r="N3" s="1"/>
    </row>
    <row r="4" spans="1:14" ht="18" customHeight="1">
      <c r="A4" s="1"/>
      <c r="B4" s="191" t="s">
        <v>212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"/>
      <c r="N4" s="1"/>
    </row>
    <row r="5" spans="1:14" ht="15" customHeight="1">
      <c r="A5" s="1"/>
      <c r="B5" s="60"/>
      <c r="C5" s="58" t="s">
        <v>9</v>
      </c>
      <c r="D5" s="87" t="s">
        <v>116</v>
      </c>
      <c r="E5" s="11"/>
      <c r="F5" s="181" t="s">
        <v>129</v>
      </c>
      <c r="G5" s="182"/>
      <c r="H5" s="182"/>
      <c r="I5" s="182"/>
      <c r="J5" s="182"/>
      <c r="K5" s="182"/>
      <c r="L5" s="182"/>
      <c r="M5" s="2"/>
      <c r="N5" s="1"/>
    </row>
    <row r="6" spans="1:14" ht="14.25" customHeight="1">
      <c r="A6" s="1"/>
      <c r="B6" s="60"/>
      <c r="C6" s="60"/>
      <c r="D6" s="61" t="s">
        <v>15</v>
      </c>
      <c r="E6" s="11"/>
      <c r="F6" s="183" t="s">
        <v>10</v>
      </c>
      <c r="G6" s="184"/>
      <c r="H6" s="184"/>
      <c r="I6" s="184"/>
      <c r="J6" s="184"/>
      <c r="K6" s="184"/>
      <c r="L6" s="184"/>
      <c r="M6" s="1"/>
      <c r="N6" s="1"/>
    </row>
    <row r="7" spans="1:14" ht="18" customHeight="1">
      <c r="A7" s="1"/>
      <c r="B7" s="60"/>
      <c r="C7" s="58" t="s">
        <v>11</v>
      </c>
      <c r="D7" s="87" t="s">
        <v>117</v>
      </c>
      <c r="E7" s="11"/>
      <c r="F7" s="181" t="str">
        <f>F5</f>
        <v>Департамент  соціальної політики Черкаської міської ради</v>
      </c>
      <c r="G7" s="181"/>
      <c r="H7" s="181"/>
      <c r="I7" s="181"/>
      <c r="J7" s="181"/>
      <c r="K7" s="181"/>
      <c r="L7" s="181"/>
      <c r="M7" s="2"/>
      <c r="N7" s="1"/>
    </row>
    <row r="8" spans="1:14" ht="12" customHeight="1">
      <c r="A8" s="1"/>
      <c r="B8" s="60"/>
      <c r="C8" s="60"/>
      <c r="D8" s="61" t="s">
        <v>15</v>
      </c>
      <c r="E8" s="11"/>
      <c r="F8" s="183" t="s">
        <v>12</v>
      </c>
      <c r="G8" s="184"/>
      <c r="H8" s="184"/>
      <c r="I8" s="184"/>
      <c r="J8" s="184"/>
      <c r="K8" s="184"/>
      <c r="L8" s="184"/>
      <c r="M8" s="1"/>
      <c r="N8" s="1"/>
    </row>
    <row r="9" spans="1:14" ht="12.75">
      <c r="A9" s="1"/>
      <c r="B9" s="60"/>
      <c r="C9" s="63" t="s">
        <v>13</v>
      </c>
      <c r="D9" s="186" t="s">
        <v>118</v>
      </c>
      <c r="E9" s="186" t="s">
        <v>120</v>
      </c>
      <c r="F9" s="194" t="s">
        <v>119</v>
      </c>
      <c r="G9" s="195"/>
      <c r="H9" s="195"/>
      <c r="I9" s="195"/>
      <c r="J9" s="195"/>
      <c r="K9" s="195"/>
      <c r="L9" s="195"/>
      <c r="M9" s="1"/>
      <c r="N9" s="1"/>
    </row>
    <row r="10" spans="1:14" ht="18" customHeight="1">
      <c r="A10" s="1"/>
      <c r="B10" s="60"/>
      <c r="C10" s="60"/>
      <c r="D10" s="186"/>
      <c r="E10" s="186"/>
      <c r="F10" s="182"/>
      <c r="G10" s="182"/>
      <c r="H10" s="182"/>
      <c r="I10" s="182"/>
      <c r="J10" s="182"/>
      <c r="K10" s="182"/>
      <c r="L10" s="182"/>
      <c r="M10" s="1"/>
      <c r="N10" s="1"/>
    </row>
    <row r="11" spans="1:14" ht="12" customHeight="1">
      <c r="A11" s="1"/>
      <c r="B11" s="60"/>
      <c r="C11" s="60"/>
      <c r="D11" s="61" t="s">
        <v>15</v>
      </c>
      <c r="E11" s="61" t="s">
        <v>109</v>
      </c>
      <c r="F11" s="183" t="s">
        <v>14</v>
      </c>
      <c r="G11" s="184"/>
      <c r="H11" s="184"/>
      <c r="I11" s="184"/>
      <c r="J11" s="184"/>
      <c r="K11" s="184"/>
      <c r="L11" s="184"/>
      <c r="M11" s="1"/>
      <c r="N11" s="1"/>
    </row>
    <row r="12" spans="1:14" ht="18" customHeight="1">
      <c r="A12" s="1"/>
      <c r="B12" s="60"/>
      <c r="C12" s="60" t="s">
        <v>16</v>
      </c>
      <c r="D12" s="187" t="s">
        <v>17</v>
      </c>
      <c r="E12" s="188"/>
      <c r="F12" s="188"/>
      <c r="G12" s="188"/>
      <c r="H12" s="188"/>
      <c r="I12" s="188"/>
      <c r="J12" s="188"/>
      <c r="K12" s="188"/>
      <c r="L12" s="62"/>
      <c r="M12" s="1"/>
      <c r="N12" s="1"/>
    </row>
    <row r="13" spans="1:109" ht="70.5" customHeight="1">
      <c r="A13" s="1"/>
      <c r="B13" s="62"/>
      <c r="C13" s="185" t="s">
        <v>130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1:109" ht="17.25" customHeight="1">
      <c r="A14" s="1"/>
      <c r="B14" s="62"/>
      <c r="C14" s="64" t="s">
        <v>18</v>
      </c>
      <c r="D14" s="185" t="s">
        <v>19</v>
      </c>
      <c r="E14" s="185"/>
      <c r="F14" s="185"/>
      <c r="G14" s="185"/>
      <c r="H14" s="185"/>
      <c r="I14" s="185"/>
      <c r="J14" s="185"/>
      <c r="K14" s="185"/>
      <c r="L14" s="18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1:14" ht="13.5" customHeight="1">
      <c r="A15" s="1"/>
      <c r="B15" s="60"/>
      <c r="C15" s="60" t="s">
        <v>20</v>
      </c>
      <c r="D15" s="11" t="s">
        <v>21</v>
      </c>
      <c r="E15" s="62"/>
      <c r="F15" s="62"/>
      <c r="G15" s="62"/>
      <c r="H15" s="62"/>
      <c r="I15" s="62"/>
      <c r="J15" s="62"/>
      <c r="K15" s="62"/>
      <c r="L15" s="62"/>
      <c r="M15" s="1"/>
      <c r="N15" s="1"/>
    </row>
    <row r="16" spans="1:1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5" t="s">
        <v>5</v>
      </c>
      <c r="M16" s="1"/>
      <c r="N16" s="1"/>
    </row>
    <row r="17" spans="1:14" ht="13.5" customHeight="1">
      <c r="A17" s="1"/>
      <c r="B17" s="178" t="s">
        <v>22</v>
      </c>
      <c r="C17" s="178" t="s">
        <v>23</v>
      </c>
      <c r="D17" s="177" t="s">
        <v>24</v>
      </c>
      <c r="E17" s="177"/>
      <c r="F17" s="177"/>
      <c r="G17" s="177" t="s">
        <v>25</v>
      </c>
      <c r="H17" s="177"/>
      <c r="I17" s="177"/>
      <c r="J17" s="177" t="s">
        <v>26</v>
      </c>
      <c r="K17" s="177"/>
      <c r="L17" s="177"/>
      <c r="N17" s="1"/>
    </row>
    <row r="18" spans="1:14" ht="24" customHeight="1">
      <c r="A18" s="1"/>
      <c r="B18" s="178"/>
      <c r="C18" s="178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N18" s="1"/>
    </row>
    <row r="19" spans="1:14" ht="13.5" customHeight="1">
      <c r="A19" s="1"/>
      <c r="B19" s="82">
        <v>1</v>
      </c>
      <c r="C19" s="82">
        <v>2</v>
      </c>
      <c r="D19" s="82">
        <v>3</v>
      </c>
      <c r="E19" s="82">
        <v>4</v>
      </c>
      <c r="F19" s="82">
        <v>5</v>
      </c>
      <c r="G19" s="82">
        <v>6</v>
      </c>
      <c r="H19" s="82">
        <v>7</v>
      </c>
      <c r="I19" s="82">
        <v>8</v>
      </c>
      <c r="J19" s="82">
        <v>9</v>
      </c>
      <c r="K19" s="82">
        <v>10</v>
      </c>
      <c r="L19" s="82">
        <v>11</v>
      </c>
      <c r="N19" s="1"/>
    </row>
    <row r="20" spans="1:17" ht="30" customHeight="1">
      <c r="A20" s="1"/>
      <c r="B20" s="12" t="s">
        <v>9</v>
      </c>
      <c r="C20" s="80" t="s">
        <v>27</v>
      </c>
      <c r="D20" s="15">
        <f>D22+D23+D24</f>
        <v>54696.609</v>
      </c>
      <c r="E20" s="15">
        <f aca="true" t="shared" si="0" ref="E20:L20">E22+E23+E24</f>
        <v>1750</v>
      </c>
      <c r="F20" s="15">
        <f t="shared" si="0"/>
        <v>56446.609</v>
      </c>
      <c r="G20" s="15">
        <f t="shared" si="0"/>
        <v>54661.36743</v>
      </c>
      <c r="H20" s="15">
        <f t="shared" si="0"/>
        <v>0</v>
      </c>
      <c r="I20" s="15">
        <f t="shared" si="0"/>
        <v>54661.36743</v>
      </c>
      <c r="J20" s="15">
        <f t="shared" si="0"/>
        <v>-35.24156999999832</v>
      </c>
      <c r="K20" s="15">
        <f t="shared" si="0"/>
        <v>-1750</v>
      </c>
      <c r="L20" s="15">
        <f t="shared" si="0"/>
        <v>-1785.2415699999983</v>
      </c>
      <c r="N20" s="1"/>
      <c r="Q20">
        <f>I20/F20</f>
        <v>0.9683729173173184</v>
      </c>
    </row>
    <row r="21" spans="1:14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N21" s="1"/>
    </row>
    <row r="22" spans="1:14" ht="38.25" customHeight="1">
      <c r="A22" s="1"/>
      <c r="B22" s="14" t="s">
        <v>29</v>
      </c>
      <c r="C22" s="81" t="s">
        <v>131</v>
      </c>
      <c r="D22" s="15">
        <v>54696.609</v>
      </c>
      <c r="E22" s="15">
        <v>0</v>
      </c>
      <c r="F22" s="15">
        <f>D22</f>
        <v>54696.609</v>
      </c>
      <c r="G22" s="15">
        <v>54661.36743</v>
      </c>
      <c r="H22" s="15">
        <v>0</v>
      </c>
      <c r="I22" s="15">
        <f>G22</f>
        <v>54661.36743</v>
      </c>
      <c r="J22" s="15">
        <f aca="true" t="shared" si="1" ref="J22:L24">G22-D22</f>
        <v>-35.24156999999832</v>
      </c>
      <c r="K22" s="15">
        <f t="shared" si="1"/>
        <v>0</v>
      </c>
      <c r="L22" s="15">
        <f t="shared" si="1"/>
        <v>-35.24156999999832</v>
      </c>
      <c r="M22" s="90"/>
      <c r="N22" s="1"/>
    </row>
    <row r="23" spans="1:14" ht="27.75" customHeight="1" hidden="1">
      <c r="A23" s="1"/>
      <c r="B23" s="14" t="s">
        <v>30</v>
      </c>
      <c r="C23" s="81" t="s">
        <v>133</v>
      </c>
      <c r="D23" s="15"/>
      <c r="E23" s="15">
        <v>0</v>
      </c>
      <c r="F23" s="15">
        <f>E23</f>
        <v>0</v>
      </c>
      <c r="G23" s="15"/>
      <c r="H23" s="15">
        <v>0</v>
      </c>
      <c r="I23" s="15">
        <f>H23</f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90"/>
      <c r="N23" s="1"/>
    </row>
    <row r="24" spans="1:14" ht="37.5" customHeight="1">
      <c r="A24" s="1"/>
      <c r="B24" s="14" t="s">
        <v>30</v>
      </c>
      <c r="C24" s="81" t="s">
        <v>132</v>
      </c>
      <c r="D24" s="15"/>
      <c r="E24" s="15">
        <v>1750</v>
      </c>
      <c r="F24" s="15">
        <f>E24</f>
        <v>1750</v>
      </c>
      <c r="G24" s="15"/>
      <c r="H24" s="15">
        <v>0</v>
      </c>
      <c r="I24" s="15">
        <f>H24</f>
        <v>0</v>
      </c>
      <c r="J24" s="15">
        <f t="shared" si="1"/>
        <v>0</v>
      </c>
      <c r="K24" s="15">
        <f t="shared" si="1"/>
        <v>-1750</v>
      </c>
      <c r="L24" s="15">
        <f t="shared" si="1"/>
        <v>-1750</v>
      </c>
      <c r="M24" s="90"/>
      <c r="N24" s="1"/>
    </row>
    <row r="25" spans="1:14" ht="24.75" customHeight="1">
      <c r="A25" s="1"/>
      <c r="B25" s="179" t="s">
        <v>134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N25" s="1"/>
    </row>
    <row r="26" spans="1:14" ht="27.75" customHeight="1">
      <c r="A26" s="1"/>
      <c r="B26" s="180" t="s">
        <v>135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N26" s="1"/>
    </row>
    <row r="27" spans="1:14" ht="15.75" customHeight="1">
      <c r="A27" s="1"/>
      <c r="B27" s="5">
        <v>1</v>
      </c>
      <c r="C27" s="83">
        <v>2</v>
      </c>
      <c r="D27" s="83">
        <v>3</v>
      </c>
      <c r="E27" s="83">
        <v>4</v>
      </c>
      <c r="F27" s="83">
        <v>5</v>
      </c>
      <c r="G27" s="83">
        <v>6</v>
      </c>
      <c r="H27" s="83">
        <v>7</v>
      </c>
      <c r="I27" s="83">
        <v>8</v>
      </c>
      <c r="J27" s="83">
        <v>9</v>
      </c>
      <c r="K27" s="83">
        <v>10</v>
      </c>
      <c r="L27" s="83">
        <v>11</v>
      </c>
      <c r="N27" s="1"/>
    </row>
    <row r="28" spans="1:14" ht="19.5" customHeight="1">
      <c r="A28" s="1"/>
      <c r="B28" s="16" t="s">
        <v>30</v>
      </c>
      <c r="C28" s="81" t="s">
        <v>121</v>
      </c>
      <c r="D28" s="15">
        <v>0</v>
      </c>
      <c r="E28" s="91">
        <v>0</v>
      </c>
      <c r="F28" s="15">
        <v>0</v>
      </c>
      <c r="G28" s="13">
        <v>0</v>
      </c>
      <c r="H28" s="91">
        <v>0</v>
      </c>
      <c r="I28" s="91">
        <v>0</v>
      </c>
      <c r="J28" s="15">
        <f>G28-D28</f>
        <v>0</v>
      </c>
      <c r="K28" s="91">
        <f>H28-E28</f>
        <v>0</v>
      </c>
      <c r="L28" s="15">
        <f>I28-F28</f>
        <v>0</v>
      </c>
      <c r="N28" s="1"/>
    </row>
    <row r="29" spans="1:14" ht="41.25" customHeight="1">
      <c r="A29" s="1"/>
      <c r="B29" s="174"/>
      <c r="C29" s="175"/>
      <c r="D29" s="175"/>
      <c r="E29" s="175"/>
      <c r="F29" s="175"/>
      <c r="G29" s="175"/>
      <c r="H29" s="175"/>
      <c r="I29" s="175"/>
      <c r="J29" s="175"/>
      <c r="K29" s="175"/>
      <c r="L29" s="176"/>
      <c r="N29" s="1"/>
    </row>
  </sheetData>
  <sheetProtection/>
  <mergeCells count="22">
    <mergeCell ref="B3:L3"/>
    <mergeCell ref="B4:L4"/>
    <mergeCell ref="B17:B18"/>
    <mergeCell ref="D17:F17"/>
    <mergeCell ref="K2:L2"/>
    <mergeCell ref="F7:L7"/>
    <mergeCell ref="F8:L8"/>
    <mergeCell ref="F9:L10"/>
    <mergeCell ref="F11:L11"/>
    <mergeCell ref="D9:D10"/>
    <mergeCell ref="F5:L5"/>
    <mergeCell ref="F6:L6"/>
    <mergeCell ref="C13:L13"/>
    <mergeCell ref="E9:E10"/>
    <mergeCell ref="D12:K12"/>
    <mergeCell ref="D14:L14"/>
    <mergeCell ref="B29:L29"/>
    <mergeCell ref="J17:L17"/>
    <mergeCell ref="C17:C18"/>
    <mergeCell ref="G17:I17"/>
    <mergeCell ref="B25:L25"/>
    <mergeCell ref="B26:L26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6" sqref="A2:F26"/>
    </sheetView>
  </sheetViews>
  <sheetFormatPr defaultColWidth="9.140625" defaultRowHeight="12.75"/>
  <cols>
    <col min="1" max="1" width="9.140625" style="75" customWidth="1"/>
    <col min="2" max="2" width="28.57421875" style="75" customWidth="1"/>
    <col min="3" max="3" width="16.7109375" style="75" customWidth="1"/>
    <col min="4" max="4" width="15.421875" style="75" customWidth="1"/>
    <col min="5" max="5" width="16.7109375" style="75" customWidth="1"/>
    <col min="6" max="16384" width="9.140625" style="75" customWidth="1"/>
  </cols>
  <sheetData>
    <row r="2" spans="1:5" ht="12.75">
      <c r="A2" s="72" t="s">
        <v>110</v>
      </c>
      <c r="B2" s="73" t="s">
        <v>31</v>
      </c>
      <c r="C2" s="74"/>
      <c r="D2" s="74"/>
      <c r="E2" s="74"/>
    </row>
    <row r="4" ht="12.75">
      <c r="E4" s="76" t="s">
        <v>5</v>
      </c>
    </row>
    <row r="5" spans="1:5" ht="12.75" customHeight="1">
      <c r="A5" s="202" t="s">
        <v>22</v>
      </c>
      <c r="B5" s="202" t="s">
        <v>23</v>
      </c>
      <c r="C5" s="203" t="s">
        <v>24</v>
      </c>
      <c r="D5" s="203" t="s">
        <v>25</v>
      </c>
      <c r="E5" s="203" t="s">
        <v>26</v>
      </c>
    </row>
    <row r="6" spans="1:5" ht="12.75">
      <c r="A6" s="202"/>
      <c r="B6" s="202"/>
      <c r="C6" s="204"/>
      <c r="D6" s="204"/>
      <c r="E6" s="204"/>
    </row>
    <row r="7" spans="1:5" ht="12.75">
      <c r="A7" s="77" t="s">
        <v>9</v>
      </c>
      <c r="B7" s="77" t="s">
        <v>32</v>
      </c>
      <c r="C7" s="78" t="s">
        <v>127</v>
      </c>
      <c r="D7" s="78">
        <v>0</v>
      </c>
      <c r="E7" s="117" t="s">
        <v>84</v>
      </c>
    </row>
    <row r="8" spans="1:5" ht="12.75">
      <c r="A8" s="78"/>
      <c r="B8" s="77" t="s">
        <v>33</v>
      </c>
      <c r="C8" s="78"/>
      <c r="D8" s="78"/>
      <c r="E8" s="117" t="s">
        <v>84</v>
      </c>
    </row>
    <row r="9" spans="1:5" ht="12.75">
      <c r="A9" s="77" t="s">
        <v>29</v>
      </c>
      <c r="B9" s="77" t="s">
        <v>34</v>
      </c>
      <c r="C9" s="78"/>
      <c r="D9" s="78">
        <v>0</v>
      </c>
      <c r="E9" s="117" t="s">
        <v>84</v>
      </c>
    </row>
    <row r="10" spans="1:5" ht="12.75">
      <c r="A10" s="77" t="s">
        <v>30</v>
      </c>
      <c r="B10" s="77" t="s">
        <v>35</v>
      </c>
      <c r="C10" s="78">
        <f>'5.1.'!E23+'5.1.'!E24</f>
        <v>1750</v>
      </c>
      <c r="D10" s="78">
        <f>'5.1.'!H23+'5.1.'!H24</f>
        <v>0</v>
      </c>
      <c r="E10" s="117" t="s">
        <v>84</v>
      </c>
    </row>
    <row r="11" spans="1:5" ht="29.25" customHeight="1">
      <c r="A11" s="199" t="s">
        <v>111</v>
      </c>
      <c r="B11" s="200"/>
      <c r="C11" s="200"/>
      <c r="D11" s="200"/>
      <c r="E11" s="201"/>
    </row>
    <row r="12" spans="1:5" ht="12.75">
      <c r="A12" s="77" t="s">
        <v>11</v>
      </c>
      <c r="B12" s="77" t="s">
        <v>36</v>
      </c>
      <c r="C12" s="118">
        <f>C14+C17</f>
        <v>0</v>
      </c>
      <c r="D12" s="118">
        <f>D14+D17</f>
        <v>0</v>
      </c>
      <c r="E12" s="119">
        <v>0</v>
      </c>
    </row>
    <row r="13" spans="1:5" ht="12.75">
      <c r="A13" s="78"/>
      <c r="B13" s="77" t="s">
        <v>33</v>
      </c>
      <c r="C13" s="78"/>
      <c r="D13" s="78"/>
      <c r="E13" s="78"/>
    </row>
    <row r="14" spans="1:5" ht="12.75">
      <c r="A14" s="79" t="s">
        <v>43</v>
      </c>
      <c r="B14" s="77" t="s">
        <v>48</v>
      </c>
      <c r="C14" s="78">
        <v>0</v>
      </c>
      <c r="D14" s="78">
        <v>0</v>
      </c>
      <c r="E14" s="78">
        <v>0</v>
      </c>
    </row>
    <row r="15" spans="1:5" ht="12.75">
      <c r="A15" s="79" t="s">
        <v>42</v>
      </c>
      <c r="B15" s="77" t="s">
        <v>37</v>
      </c>
      <c r="C15" s="78"/>
      <c r="D15" s="78"/>
      <c r="E15" s="78"/>
    </row>
    <row r="16" spans="1:5" ht="12.75">
      <c r="A16" s="79" t="s">
        <v>41</v>
      </c>
      <c r="B16" s="77" t="s">
        <v>38</v>
      </c>
      <c r="C16" s="78"/>
      <c r="D16" s="78"/>
      <c r="E16" s="78"/>
    </row>
    <row r="17" spans="1:5" ht="12.75">
      <c r="A17" s="77" t="s">
        <v>40</v>
      </c>
      <c r="B17" s="77" t="s">
        <v>39</v>
      </c>
      <c r="C17" s="118"/>
      <c r="D17" s="118"/>
      <c r="E17" s="118"/>
    </row>
    <row r="18" spans="1:5" ht="24.75" customHeight="1">
      <c r="A18" s="196" t="s">
        <v>112</v>
      </c>
      <c r="B18" s="197"/>
      <c r="C18" s="197"/>
      <c r="D18" s="197"/>
      <c r="E18" s="198"/>
    </row>
    <row r="19" spans="1:5" ht="12.75">
      <c r="A19" s="77" t="s">
        <v>13</v>
      </c>
      <c r="B19" s="77" t="s">
        <v>44</v>
      </c>
      <c r="C19" s="117" t="s">
        <v>84</v>
      </c>
      <c r="D19" s="118">
        <v>0</v>
      </c>
      <c r="E19" s="118">
        <v>0</v>
      </c>
    </row>
    <row r="20" spans="1:5" ht="12.75">
      <c r="A20" s="78"/>
      <c r="B20" s="77" t="s">
        <v>33</v>
      </c>
      <c r="C20" s="117" t="s">
        <v>84</v>
      </c>
      <c r="D20" s="118"/>
      <c r="E20" s="118"/>
    </row>
    <row r="21" spans="1:5" ht="12.75">
      <c r="A21" s="79" t="s">
        <v>46</v>
      </c>
      <c r="B21" s="77" t="s">
        <v>34</v>
      </c>
      <c r="C21" s="117" t="s">
        <v>84</v>
      </c>
      <c r="D21" s="118">
        <v>0</v>
      </c>
      <c r="E21" s="118">
        <v>0</v>
      </c>
    </row>
    <row r="22" spans="1:5" ht="12.75">
      <c r="A22" s="77" t="s">
        <v>47</v>
      </c>
      <c r="B22" s="77" t="s">
        <v>45</v>
      </c>
      <c r="C22" s="117" t="s">
        <v>84</v>
      </c>
      <c r="D22" s="78"/>
      <c r="E22" s="78"/>
    </row>
    <row r="23" spans="1:5" ht="33.75" customHeight="1">
      <c r="A23" s="199" t="s">
        <v>136</v>
      </c>
      <c r="B23" s="200"/>
      <c r="C23" s="200"/>
      <c r="D23" s="200"/>
      <c r="E23" s="201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1"/>
  <sheetViews>
    <sheetView view="pageBreakPreview" zoomScale="90" zoomScaleNormal="82" zoomScaleSheetLayoutView="90" zoomScalePageLayoutView="0" workbookViewId="0" topLeftCell="B82">
      <selection activeCell="B49" sqref="A49:IV4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54.710937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4.8515625" style="0" customWidth="1"/>
    <col min="16" max="16" width="18.7109375" style="0" customWidth="1"/>
  </cols>
  <sheetData>
    <row r="1" spans="1:10" ht="13.5" customHeight="1">
      <c r="A1" s="1"/>
      <c r="B1" s="34"/>
      <c r="C1" s="34"/>
      <c r="D1" s="34"/>
      <c r="E1" s="34"/>
      <c r="F1" s="33"/>
      <c r="G1" s="33"/>
      <c r="H1" s="33"/>
      <c r="I1" s="33"/>
      <c r="J1" s="1"/>
    </row>
    <row r="2" spans="1:13" ht="13.5" customHeight="1">
      <c r="A2" s="1"/>
      <c r="B2" s="205" t="s">
        <v>60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6" ht="17.25" customHeight="1">
      <c r="A3" s="1"/>
      <c r="J3" s="1"/>
      <c r="P3" s="53" t="s">
        <v>61</v>
      </c>
    </row>
    <row r="4" spans="1:18" ht="25.5" customHeight="1">
      <c r="A4" s="1"/>
      <c r="B4" s="32" t="s">
        <v>59</v>
      </c>
      <c r="C4" s="226" t="s">
        <v>23</v>
      </c>
      <c r="D4" s="226"/>
      <c r="E4" s="226"/>
      <c r="F4" s="214" t="s">
        <v>70</v>
      </c>
      <c r="G4" s="215"/>
      <c r="H4" s="216"/>
      <c r="I4" s="206" t="s">
        <v>25</v>
      </c>
      <c r="J4" s="207"/>
      <c r="K4" s="207"/>
      <c r="L4" s="207"/>
      <c r="M4" s="207"/>
      <c r="N4" s="206" t="s">
        <v>26</v>
      </c>
      <c r="O4" s="207"/>
      <c r="P4" s="207"/>
      <c r="Q4" s="39"/>
      <c r="R4" s="39"/>
    </row>
    <row r="5" spans="1:16" ht="25.5" customHeight="1">
      <c r="A5" s="1"/>
      <c r="B5" s="32"/>
      <c r="C5" s="226"/>
      <c r="D5" s="226"/>
      <c r="E5" s="226"/>
      <c r="F5" s="31" t="s">
        <v>2</v>
      </c>
      <c r="G5" s="31" t="s">
        <v>58</v>
      </c>
      <c r="H5" s="31" t="s">
        <v>4</v>
      </c>
      <c r="I5" s="30" t="s">
        <v>2</v>
      </c>
      <c r="J5" s="30" t="s">
        <v>58</v>
      </c>
      <c r="K5" s="30" t="s">
        <v>57</v>
      </c>
      <c r="L5" s="30" t="s">
        <v>3</v>
      </c>
      <c r="M5" s="30" t="s">
        <v>4</v>
      </c>
      <c r="N5" s="29" t="s">
        <v>2</v>
      </c>
      <c r="O5" s="29" t="s">
        <v>58</v>
      </c>
      <c r="P5" s="28" t="s">
        <v>4</v>
      </c>
    </row>
    <row r="6" spans="2:16" ht="13.5" customHeight="1">
      <c r="B6" s="27" t="s">
        <v>54</v>
      </c>
      <c r="C6" s="227">
        <v>2</v>
      </c>
      <c r="D6" s="228"/>
      <c r="E6" s="229"/>
      <c r="F6" s="26">
        <v>3</v>
      </c>
      <c r="G6" s="26">
        <v>4</v>
      </c>
      <c r="H6" s="26">
        <v>5</v>
      </c>
      <c r="I6" s="26">
        <v>6</v>
      </c>
      <c r="J6" s="26" t="s">
        <v>56</v>
      </c>
      <c r="K6" s="26" t="s">
        <v>55</v>
      </c>
      <c r="L6" s="26">
        <v>7</v>
      </c>
      <c r="M6" s="26">
        <v>8</v>
      </c>
      <c r="N6" s="24">
        <v>9</v>
      </c>
      <c r="O6" s="24">
        <v>10</v>
      </c>
      <c r="P6" s="24">
        <v>11</v>
      </c>
    </row>
    <row r="7" spans="2:16" ht="13.5" customHeight="1">
      <c r="B7" s="234" t="s">
        <v>64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6"/>
    </row>
    <row r="8" spans="2:16" ht="13.5" customHeight="1">
      <c r="B8" s="222" t="str">
        <f>'5.1.'!C22</f>
        <v>Здійснення департаментом соціальної політики Черкаської міської ради наданих законодавством повноважень у сфері соціального захисту населення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4"/>
    </row>
    <row r="9" spans="1:16" ht="13.5" customHeight="1">
      <c r="A9" s="1"/>
      <c r="B9" s="123" t="s">
        <v>54</v>
      </c>
      <c r="C9" s="217" t="s">
        <v>53</v>
      </c>
      <c r="D9" s="218"/>
      <c r="E9" s="218"/>
      <c r="F9" s="96"/>
      <c r="G9" s="57"/>
      <c r="H9" s="23" t="s">
        <v>49</v>
      </c>
      <c r="I9" s="92"/>
      <c r="J9" s="92"/>
      <c r="K9" s="92"/>
      <c r="L9" s="92"/>
      <c r="M9" s="92"/>
      <c r="N9" s="93"/>
      <c r="O9" s="93"/>
      <c r="P9" s="93"/>
    </row>
    <row r="10" spans="1:16" ht="15.75" customHeight="1">
      <c r="A10" s="1"/>
      <c r="B10" s="5" t="s">
        <v>49</v>
      </c>
      <c r="C10" s="230" t="s">
        <v>137</v>
      </c>
      <c r="D10" s="231"/>
      <c r="E10" s="231"/>
      <c r="F10" s="94">
        <v>170</v>
      </c>
      <c r="G10" s="94">
        <v>0</v>
      </c>
      <c r="H10" s="94">
        <v>167</v>
      </c>
      <c r="I10" s="95">
        <v>167</v>
      </c>
      <c r="J10" s="95">
        <v>91</v>
      </c>
      <c r="K10" s="95">
        <v>91</v>
      </c>
      <c r="L10" s="95">
        <v>0</v>
      </c>
      <c r="M10" s="95">
        <v>167</v>
      </c>
      <c r="N10" s="95">
        <v>0</v>
      </c>
      <c r="O10" s="95">
        <f>L10-G10</f>
        <v>0</v>
      </c>
      <c r="P10" s="95">
        <f>M10-H10</f>
        <v>0</v>
      </c>
    </row>
    <row r="11" spans="1:16" ht="17.25" customHeight="1">
      <c r="A11" s="1"/>
      <c r="B11" s="5"/>
      <c r="C11" s="230" t="s">
        <v>138</v>
      </c>
      <c r="D11" s="231"/>
      <c r="E11" s="231"/>
      <c r="F11" s="94">
        <v>17</v>
      </c>
      <c r="G11" s="94">
        <v>0</v>
      </c>
      <c r="H11" s="94">
        <v>17</v>
      </c>
      <c r="I11" s="95">
        <v>17</v>
      </c>
      <c r="J11" s="95">
        <v>81</v>
      </c>
      <c r="K11" s="95">
        <v>81</v>
      </c>
      <c r="L11" s="95">
        <v>0</v>
      </c>
      <c r="M11" s="95">
        <v>17</v>
      </c>
      <c r="N11" s="95">
        <v>0</v>
      </c>
      <c r="O11" s="95">
        <f>L11-G11</f>
        <v>0</v>
      </c>
      <c r="P11" s="95">
        <f>M11-H11</f>
        <v>0</v>
      </c>
    </row>
    <row r="12" spans="1:16" ht="14.25" customHeight="1">
      <c r="A12" s="1"/>
      <c r="B12" s="5"/>
      <c r="C12" s="231" t="s">
        <v>139</v>
      </c>
      <c r="D12" s="231"/>
      <c r="E12" s="231"/>
      <c r="F12" s="94">
        <v>2</v>
      </c>
      <c r="G12" s="94"/>
      <c r="H12" s="94">
        <v>2</v>
      </c>
      <c r="I12" s="95">
        <v>2</v>
      </c>
      <c r="J12" s="95"/>
      <c r="K12" s="95"/>
      <c r="L12" s="95"/>
      <c r="M12" s="95">
        <v>2</v>
      </c>
      <c r="N12" s="95">
        <v>0</v>
      </c>
      <c r="O12" s="95">
        <f aca="true" t="shared" si="0" ref="O12:O17">L12-G12</f>
        <v>0</v>
      </c>
      <c r="P12" s="95">
        <f aca="true" t="shared" si="1" ref="P12:P17">M12-H12</f>
        <v>0</v>
      </c>
    </row>
    <row r="13" spans="1:16" ht="15.75" customHeight="1">
      <c r="A13" s="1"/>
      <c r="B13" s="5"/>
      <c r="C13" s="231" t="s">
        <v>140</v>
      </c>
      <c r="D13" s="231"/>
      <c r="E13" s="231"/>
      <c r="F13" s="94">
        <v>1</v>
      </c>
      <c r="G13" s="94"/>
      <c r="H13" s="94">
        <v>1</v>
      </c>
      <c r="I13" s="95">
        <v>1</v>
      </c>
      <c r="J13" s="95"/>
      <c r="K13" s="95"/>
      <c r="L13" s="95"/>
      <c r="M13" s="95">
        <v>1</v>
      </c>
      <c r="N13" s="95">
        <v>0</v>
      </c>
      <c r="O13" s="95">
        <f t="shared" si="0"/>
        <v>0</v>
      </c>
      <c r="P13" s="95">
        <f t="shared" si="1"/>
        <v>0</v>
      </c>
    </row>
    <row r="14" spans="1:16" ht="15.75" customHeight="1">
      <c r="A14" s="1"/>
      <c r="B14" s="5"/>
      <c r="C14" s="231" t="s">
        <v>141</v>
      </c>
      <c r="D14" s="231"/>
      <c r="E14" s="231"/>
      <c r="F14" s="94">
        <v>4</v>
      </c>
      <c r="G14" s="94"/>
      <c r="H14" s="94">
        <v>4</v>
      </c>
      <c r="I14" s="95">
        <v>4</v>
      </c>
      <c r="J14" s="95"/>
      <c r="K14" s="95"/>
      <c r="L14" s="95"/>
      <c r="M14" s="95">
        <v>4</v>
      </c>
      <c r="N14" s="95">
        <v>0</v>
      </c>
      <c r="O14" s="95">
        <f t="shared" si="0"/>
        <v>0</v>
      </c>
      <c r="P14" s="95">
        <f t="shared" si="1"/>
        <v>0</v>
      </c>
    </row>
    <row r="15" spans="1:16" ht="30" customHeight="1">
      <c r="A15" s="1"/>
      <c r="B15" s="5"/>
      <c r="C15" s="231" t="s">
        <v>142</v>
      </c>
      <c r="D15" s="231"/>
      <c r="E15" s="231"/>
      <c r="F15" s="94">
        <v>10</v>
      </c>
      <c r="G15" s="94"/>
      <c r="H15" s="94">
        <v>10</v>
      </c>
      <c r="I15" s="95">
        <v>10</v>
      </c>
      <c r="J15" s="95">
        <v>10</v>
      </c>
      <c r="K15" s="95">
        <v>10</v>
      </c>
      <c r="L15" s="95">
        <v>0</v>
      </c>
      <c r="M15" s="95">
        <v>10</v>
      </c>
      <c r="N15" s="95">
        <f>K15-H15</f>
        <v>0</v>
      </c>
      <c r="O15" s="95">
        <f t="shared" si="0"/>
        <v>0</v>
      </c>
      <c r="P15" s="95">
        <f t="shared" si="1"/>
        <v>0</v>
      </c>
    </row>
    <row r="16" spans="1:16" ht="16.5" customHeight="1">
      <c r="A16" s="1"/>
      <c r="B16" s="5"/>
      <c r="C16" s="231" t="s">
        <v>143</v>
      </c>
      <c r="D16" s="231"/>
      <c r="E16" s="231"/>
      <c r="F16" s="94">
        <v>48</v>
      </c>
      <c r="G16" s="94"/>
      <c r="H16" s="94">
        <v>48</v>
      </c>
      <c r="I16" s="95">
        <v>48</v>
      </c>
      <c r="J16" s="95">
        <v>10</v>
      </c>
      <c r="K16" s="95">
        <v>10</v>
      </c>
      <c r="L16" s="95">
        <v>0</v>
      </c>
      <c r="M16" s="95">
        <v>48</v>
      </c>
      <c r="N16" s="95">
        <v>0</v>
      </c>
      <c r="O16" s="95">
        <f t="shared" si="0"/>
        <v>0</v>
      </c>
      <c r="P16" s="95">
        <f t="shared" si="1"/>
        <v>0</v>
      </c>
    </row>
    <row r="17" spans="1:16" ht="15.75" customHeight="1">
      <c r="A17" s="1"/>
      <c r="B17" s="5"/>
      <c r="C17" s="231" t="s">
        <v>144</v>
      </c>
      <c r="D17" s="231"/>
      <c r="E17" s="231"/>
      <c r="F17" s="94">
        <v>10</v>
      </c>
      <c r="G17" s="94"/>
      <c r="H17" s="94">
        <v>10</v>
      </c>
      <c r="I17" s="95">
        <v>10</v>
      </c>
      <c r="J17" s="95">
        <v>10</v>
      </c>
      <c r="K17" s="95">
        <v>10</v>
      </c>
      <c r="L17" s="95">
        <v>0</v>
      </c>
      <c r="M17" s="95">
        <v>10</v>
      </c>
      <c r="N17" s="95">
        <f>K17-H17</f>
        <v>0</v>
      </c>
      <c r="O17" s="95">
        <f t="shared" si="0"/>
        <v>0</v>
      </c>
      <c r="P17" s="95">
        <f t="shared" si="1"/>
        <v>0</v>
      </c>
    </row>
    <row r="18" spans="1:16" ht="19.5" customHeight="1">
      <c r="A18" s="1"/>
      <c r="B18" s="5"/>
      <c r="C18" s="231" t="s">
        <v>145</v>
      </c>
      <c r="D18" s="231"/>
      <c r="E18" s="231"/>
      <c r="F18" s="94">
        <v>2</v>
      </c>
      <c r="G18" s="94">
        <v>0</v>
      </c>
      <c r="H18" s="94">
        <v>2</v>
      </c>
      <c r="I18" s="95">
        <v>2</v>
      </c>
      <c r="J18" s="95">
        <v>10</v>
      </c>
      <c r="K18" s="95">
        <v>10</v>
      </c>
      <c r="L18" s="95">
        <v>0</v>
      </c>
      <c r="M18" s="95">
        <v>2</v>
      </c>
      <c r="N18" s="95">
        <v>0</v>
      </c>
      <c r="O18" s="95">
        <f>L18-G18</f>
        <v>0</v>
      </c>
      <c r="P18" s="95">
        <f>M18-H18</f>
        <v>0</v>
      </c>
    </row>
    <row r="19" spans="1:16" ht="14.25" customHeight="1">
      <c r="A19" s="1"/>
      <c r="B19" s="69"/>
      <c r="C19" s="232" t="s">
        <v>62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</row>
    <row r="20" spans="1:16" ht="14.25" customHeight="1">
      <c r="A20" s="1"/>
      <c r="B20" s="208" t="s">
        <v>213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10"/>
    </row>
    <row r="21" spans="1:16" ht="13.5" customHeight="1">
      <c r="A21" s="1"/>
      <c r="B21" s="21" t="s">
        <v>52</v>
      </c>
      <c r="C21" s="244" t="s">
        <v>51</v>
      </c>
      <c r="D21" s="245"/>
      <c r="E21" s="245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7"/>
    </row>
    <row r="22" spans="1:16" ht="31.5" customHeight="1">
      <c r="A22" s="1"/>
      <c r="B22" s="97" t="s">
        <v>49</v>
      </c>
      <c r="C22" s="231" t="s">
        <v>146</v>
      </c>
      <c r="D22" s="231"/>
      <c r="E22" s="231"/>
      <c r="F22" s="124">
        <v>205000</v>
      </c>
      <c r="G22" s="98"/>
      <c r="H22" s="124">
        <f>F22</f>
        <v>205000</v>
      </c>
      <c r="I22" s="98">
        <v>205000</v>
      </c>
      <c r="J22" s="98"/>
      <c r="K22" s="98">
        <f>21428+2914</f>
        <v>24342</v>
      </c>
      <c r="L22" s="95"/>
      <c r="M22" s="98">
        <f>I22</f>
        <v>205000</v>
      </c>
      <c r="N22" s="95">
        <f>I22-F22</f>
        <v>0</v>
      </c>
      <c r="O22" s="95">
        <f>L22-G22</f>
        <v>0</v>
      </c>
      <c r="P22" s="95">
        <f>N22</f>
        <v>0</v>
      </c>
    </row>
    <row r="23" spans="1:16" ht="24.75" customHeight="1">
      <c r="A23" s="1"/>
      <c r="B23" s="5"/>
      <c r="C23" s="231" t="s">
        <v>147</v>
      </c>
      <c r="D23" s="231"/>
      <c r="E23" s="231"/>
      <c r="F23" s="124">
        <v>24450</v>
      </c>
      <c r="G23" s="98"/>
      <c r="H23" s="124">
        <f aca="true" t="shared" si="2" ref="H23:H34">F23</f>
        <v>24450</v>
      </c>
      <c r="I23" s="98">
        <v>27279</v>
      </c>
      <c r="J23" s="98"/>
      <c r="K23" s="98">
        <v>689</v>
      </c>
      <c r="L23" s="95"/>
      <c r="M23" s="98">
        <f aca="true" t="shared" si="3" ref="M23:M34">I23</f>
        <v>27279</v>
      </c>
      <c r="N23" s="95">
        <f aca="true" t="shared" si="4" ref="N23:N34">I23-F23</f>
        <v>2829</v>
      </c>
      <c r="O23" s="95">
        <f>L23-G23</f>
        <v>0</v>
      </c>
      <c r="P23" s="95">
        <f aca="true" t="shared" si="5" ref="P23:P34">N23</f>
        <v>2829</v>
      </c>
    </row>
    <row r="24" spans="1:24" ht="18" customHeight="1">
      <c r="A24" s="1"/>
      <c r="B24" s="5"/>
      <c r="C24" s="231" t="s">
        <v>148</v>
      </c>
      <c r="D24" s="231"/>
      <c r="E24" s="231"/>
      <c r="F24" s="124">
        <v>365</v>
      </c>
      <c r="G24" s="98"/>
      <c r="H24" s="124">
        <f t="shared" si="2"/>
        <v>365</v>
      </c>
      <c r="I24" s="98">
        <v>423</v>
      </c>
      <c r="J24" s="98"/>
      <c r="K24" s="98"/>
      <c r="L24" s="95"/>
      <c r="M24" s="98">
        <f t="shared" si="3"/>
        <v>423</v>
      </c>
      <c r="N24" s="95">
        <f t="shared" si="4"/>
        <v>58</v>
      </c>
      <c r="O24" s="95"/>
      <c r="P24" s="95">
        <f t="shared" si="5"/>
        <v>58</v>
      </c>
      <c r="U24" s="346"/>
      <c r="V24" s="346"/>
      <c r="W24" s="346"/>
      <c r="X24" s="346"/>
    </row>
    <row r="25" spans="1:25" ht="18" customHeight="1">
      <c r="A25" s="1"/>
      <c r="B25" s="5"/>
      <c r="C25" s="231" t="s">
        <v>149</v>
      </c>
      <c r="D25" s="231"/>
      <c r="E25" s="231"/>
      <c r="F25" s="124">
        <v>365</v>
      </c>
      <c r="G25" s="98"/>
      <c r="H25" s="124">
        <f t="shared" si="2"/>
        <v>365</v>
      </c>
      <c r="I25" s="98">
        <v>407</v>
      </c>
      <c r="J25" s="98"/>
      <c r="K25" s="98"/>
      <c r="L25" s="95"/>
      <c r="M25" s="98">
        <f t="shared" si="3"/>
        <v>407</v>
      </c>
      <c r="N25" s="95">
        <f t="shared" si="4"/>
        <v>42</v>
      </c>
      <c r="O25" s="95"/>
      <c r="P25" s="95">
        <f t="shared" si="5"/>
        <v>42</v>
      </c>
      <c r="S25" s="38"/>
      <c r="T25" s="38"/>
      <c r="U25" s="347"/>
      <c r="V25" s="347"/>
      <c r="W25" s="347"/>
      <c r="X25" s="347"/>
      <c r="Y25" s="38"/>
    </row>
    <row r="26" spans="1:25" ht="24" customHeight="1">
      <c r="A26" s="1"/>
      <c r="B26" s="5"/>
      <c r="C26" s="231" t="s">
        <v>150</v>
      </c>
      <c r="D26" s="231"/>
      <c r="E26" s="231"/>
      <c r="F26" s="124">
        <v>222</v>
      </c>
      <c r="G26" s="98"/>
      <c r="H26" s="124">
        <f t="shared" si="2"/>
        <v>222</v>
      </c>
      <c r="I26" s="98">
        <v>172</v>
      </c>
      <c r="J26" s="98"/>
      <c r="K26" s="98"/>
      <c r="L26" s="95"/>
      <c r="M26" s="98">
        <f t="shared" si="3"/>
        <v>172</v>
      </c>
      <c r="N26" s="95">
        <f t="shared" si="4"/>
        <v>-50</v>
      </c>
      <c r="O26" s="95"/>
      <c r="P26" s="95">
        <f t="shared" si="5"/>
        <v>-50</v>
      </c>
      <c r="S26" s="38"/>
      <c r="T26" s="38"/>
      <c r="U26" s="348"/>
      <c r="V26" s="348"/>
      <c r="W26" s="349"/>
      <c r="X26" s="349"/>
      <c r="Y26" s="38"/>
    </row>
    <row r="27" spans="1:25" ht="18" customHeight="1">
      <c r="A27" s="1"/>
      <c r="B27" s="5"/>
      <c r="C27" s="231" t="s">
        <v>151</v>
      </c>
      <c r="D27" s="231"/>
      <c r="E27" s="231"/>
      <c r="F27" s="124">
        <v>22</v>
      </c>
      <c r="G27" s="98"/>
      <c r="H27" s="124">
        <f t="shared" si="2"/>
        <v>22</v>
      </c>
      <c r="I27" s="98">
        <v>24</v>
      </c>
      <c r="J27" s="98"/>
      <c r="K27" s="98"/>
      <c r="L27" s="95"/>
      <c r="M27" s="98">
        <f t="shared" si="3"/>
        <v>24</v>
      </c>
      <c r="N27" s="95">
        <f t="shared" si="4"/>
        <v>2</v>
      </c>
      <c r="O27" s="95"/>
      <c r="P27" s="95">
        <f t="shared" si="5"/>
        <v>2</v>
      </c>
      <c r="S27" s="38"/>
      <c r="T27" s="38"/>
      <c r="U27" s="348"/>
      <c r="V27" s="348"/>
      <c r="W27" s="349"/>
      <c r="X27" s="349"/>
      <c r="Y27" s="38"/>
    </row>
    <row r="28" spans="1:25" ht="20.25" customHeight="1">
      <c r="A28" s="1"/>
      <c r="B28" s="5"/>
      <c r="C28" s="231" t="s">
        <v>152</v>
      </c>
      <c r="D28" s="231"/>
      <c r="E28" s="231"/>
      <c r="F28" s="124">
        <v>252</v>
      </c>
      <c r="G28" s="98"/>
      <c r="H28" s="124">
        <f t="shared" si="2"/>
        <v>252</v>
      </c>
      <c r="I28" s="98">
        <v>252</v>
      </c>
      <c r="J28" s="98"/>
      <c r="K28" s="98"/>
      <c r="L28" s="95"/>
      <c r="M28" s="98">
        <f t="shared" si="3"/>
        <v>252</v>
      </c>
      <c r="N28" s="95">
        <f t="shared" si="4"/>
        <v>0</v>
      </c>
      <c r="O28" s="95"/>
      <c r="P28" s="95">
        <f t="shared" si="5"/>
        <v>0</v>
      </c>
      <c r="S28" s="38"/>
      <c r="T28" s="38"/>
      <c r="U28" s="348"/>
      <c r="V28" s="348"/>
      <c r="W28" s="349"/>
      <c r="X28" s="349"/>
      <c r="Y28" s="38"/>
    </row>
    <row r="29" spans="1:25" ht="18" customHeight="1">
      <c r="A29" s="1"/>
      <c r="B29" s="5"/>
      <c r="C29" s="231" t="s">
        <v>153</v>
      </c>
      <c r="D29" s="231"/>
      <c r="E29" s="231"/>
      <c r="F29" s="124">
        <v>61215</v>
      </c>
      <c r="G29" s="98"/>
      <c r="H29" s="124">
        <f t="shared" si="2"/>
        <v>61215</v>
      </c>
      <c r="I29" s="98">
        <v>33664</v>
      </c>
      <c r="J29" s="98"/>
      <c r="K29" s="98"/>
      <c r="L29" s="95"/>
      <c r="M29" s="98">
        <f t="shared" si="3"/>
        <v>33664</v>
      </c>
      <c r="N29" s="95">
        <f t="shared" si="4"/>
        <v>-27551</v>
      </c>
      <c r="O29" s="95"/>
      <c r="P29" s="95">
        <f t="shared" si="5"/>
        <v>-27551</v>
      </c>
      <c r="S29" s="38"/>
      <c r="T29" s="38"/>
      <c r="U29" s="348"/>
      <c r="V29" s="348"/>
      <c r="W29" s="349"/>
      <c r="X29" s="349"/>
      <c r="Y29" s="38"/>
    </row>
    <row r="30" spans="1:25" ht="23.25" customHeight="1">
      <c r="A30" s="1"/>
      <c r="B30" s="5"/>
      <c r="C30" s="231" t="s">
        <v>154</v>
      </c>
      <c r="D30" s="231"/>
      <c r="E30" s="231"/>
      <c r="F30" s="124">
        <v>231250</v>
      </c>
      <c r="G30" s="98"/>
      <c r="H30" s="124">
        <f t="shared" si="2"/>
        <v>231250</v>
      </c>
      <c r="I30" s="98">
        <v>216720</v>
      </c>
      <c r="J30" s="98"/>
      <c r="K30" s="98"/>
      <c r="L30" s="95"/>
      <c r="M30" s="98">
        <f t="shared" si="3"/>
        <v>216720</v>
      </c>
      <c r="N30" s="95">
        <f t="shared" si="4"/>
        <v>-14530</v>
      </c>
      <c r="O30" s="95"/>
      <c r="P30" s="95">
        <f t="shared" si="5"/>
        <v>-14530</v>
      </c>
      <c r="S30" s="38"/>
      <c r="T30" s="38"/>
      <c r="U30" s="348"/>
      <c r="V30" s="348"/>
      <c r="W30" s="349"/>
      <c r="X30" s="349"/>
      <c r="Y30" s="38"/>
    </row>
    <row r="31" spans="1:25" ht="25.5" customHeight="1">
      <c r="A31" s="1"/>
      <c r="B31" s="5"/>
      <c r="C31" s="231" t="s">
        <v>155</v>
      </c>
      <c r="D31" s="231"/>
      <c r="E31" s="231"/>
      <c r="F31" s="124">
        <v>28459</v>
      </c>
      <c r="G31" s="98"/>
      <c r="H31" s="124">
        <f t="shared" si="2"/>
        <v>28459</v>
      </c>
      <c r="I31" s="98">
        <v>39395</v>
      </c>
      <c r="J31" s="98"/>
      <c r="K31" s="98"/>
      <c r="L31" s="95"/>
      <c r="M31" s="98">
        <f t="shared" si="3"/>
        <v>39395</v>
      </c>
      <c r="N31" s="95">
        <f t="shared" si="4"/>
        <v>10936</v>
      </c>
      <c r="O31" s="95"/>
      <c r="P31" s="95">
        <f t="shared" si="5"/>
        <v>10936</v>
      </c>
      <c r="S31" s="38"/>
      <c r="T31" s="38"/>
      <c r="U31" s="350"/>
      <c r="V31" s="351"/>
      <c r="W31" s="349"/>
      <c r="X31" s="349"/>
      <c r="Y31" s="38"/>
    </row>
    <row r="32" spans="1:25" ht="27.75" customHeight="1">
      <c r="A32" s="1"/>
      <c r="B32" s="5"/>
      <c r="C32" s="231" t="s">
        <v>156</v>
      </c>
      <c r="D32" s="231"/>
      <c r="E32" s="231"/>
      <c r="F32" s="124">
        <v>41200</v>
      </c>
      <c r="G32" s="98"/>
      <c r="H32" s="124">
        <f t="shared" si="2"/>
        <v>41200</v>
      </c>
      <c r="I32" s="98">
        <v>41200</v>
      </c>
      <c r="J32" s="98"/>
      <c r="K32" s="98"/>
      <c r="L32" s="95"/>
      <c r="M32" s="98">
        <f t="shared" si="3"/>
        <v>41200</v>
      </c>
      <c r="N32" s="95">
        <f t="shared" si="4"/>
        <v>0</v>
      </c>
      <c r="O32" s="95"/>
      <c r="P32" s="95">
        <f t="shared" si="5"/>
        <v>0</v>
      </c>
      <c r="S32" s="38"/>
      <c r="T32" s="38"/>
      <c r="U32" s="350"/>
      <c r="V32" s="351"/>
      <c r="W32" s="349"/>
      <c r="X32" s="349"/>
      <c r="Y32" s="38"/>
    </row>
    <row r="33" spans="1:25" ht="24.75" customHeight="1">
      <c r="A33" s="1"/>
      <c r="B33" s="5"/>
      <c r="C33" s="231" t="s">
        <v>157</v>
      </c>
      <c r="D33" s="231"/>
      <c r="E33" s="231"/>
      <c r="F33" s="133">
        <v>1916.76</v>
      </c>
      <c r="G33" s="133"/>
      <c r="H33" s="133">
        <f t="shared" si="2"/>
        <v>1916.76</v>
      </c>
      <c r="I33" s="133">
        <v>1916.76</v>
      </c>
      <c r="J33" s="133"/>
      <c r="K33" s="133"/>
      <c r="L33" s="134"/>
      <c r="M33" s="133">
        <f t="shared" si="3"/>
        <v>1916.76</v>
      </c>
      <c r="N33" s="134">
        <f t="shared" si="4"/>
        <v>0</v>
      </c>
      <c r="O33" s="134"/>
      <c r="P33" s="134">
        <f t="shared" si="5"/>
        <v>0</v>
      </c>
      <c r="S33" s="38"/>
      <c r="T33" s="38"/>
      <c r="U33" s="350"/>
      <c r="V33" s="351"/>
      <c r="W33" s="349"/>
      <c r="X33" s="349"/>
      <c r="Y33" s="38"/>
    </row>
    <row r="34" spans="1:28" ht="16.5" customHeight="1">
      <c r="A34" s="1"/>
      <c r="B34" s="5"/>
      <c r="C34" s="231" t="s">
        <v>158</v>
      </c>
      <c r="D34" s="231"/>
      <c r="E34" s="231"/>
      <c r="F34" s="124">
        <v>271</v>
      </c>
      <c r="G34" s="98"/>
      <c r="H34" s="124">
        <f t="shared" si="2"/>
        <v>271</v>
      </c>
      <c r="I34" s="98">
        <v>271</v>
      </c>
      <c r="J34" s="98"/>
      <c r="K34" s="98"/>
      <c r="L34" s="95"/>
      <c r="M34" s="98">
        <f t="shared" si="3"/>
        <v>271</v>
      </c>
      <c r="N34" s="95">
        <f t="shared" si="4"/>
        <v>0</v>
      </c>
      <c r="O34" s="95"/>
      <c r="P34" s="95">
        <f t="shared" si="5"/>
        <v>0</v>
      </c>
      <c r="S34" s="38"/>
      <c r="T34" s="38"/>
      <c r="U34" s="350"/>
      <c r="V34" s="351"/>
      <c r="W34" s="349"/>
      <c r="X34" s="349"/>
      <c r="Y34" s="38"/>
      <c r="Z34" s="38"/>
      <c r="AA34" s="38"/>
      <c r="AB34" s="38"/>
    </row>
    <row r="35" spans="1:28" ht="56.25" customHeight="1">
      <c r="A35" s="1"/>
      <c r="B35" s="219" t="s">
        <v>214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1"/>
      <c r="S35" s="38"/>
      <c r="T35" s="38"/>
      <c r="U35" s="350"/>
      <c r="V35" s="351"/>
      <c r="W35" s="349"/>
      <c r="X35" s="349"/>
      <c r="Y35" s="38"/>
      <c r="Z35" s="38"/>
      <c r="AA35" s="38"/>
      <c r="AB35" s="38"/>
    </row>
    <row r="36" spans="1:28" ht="20.25" customHeight="1">
      <c r="A36" s="1"/>
      <c r="B36" s="68">
        <v>3</v>
      </c>
      <c r="C36" s="248" t="s">
        <v>50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S36" s="38"/>
      <c r="T36" s="38"/>
      <c r="U36" s="350"/>
      <c r="V36" s="351"/>
      <c r="W36" s="260"/>
      <c r="X36" s="260"/>
      <c r="Y36" s="38"/>
      <c r="Z36" s="38"/>
      <c r="AA36" s="38"/>
      <c r="AB36" s="38"/>
    </row>
    <row r="37" spans="1:28" ht="18.75" customHeight="1">
      <c r="A37" s="1"/>
      <c r="B37" s="5"/>
      <c r="C37" s="241" t="s">
        <v>159</v>
      </c>
      <c r="D37" s="242"/>
      <c r="E37" s="243"/>
      <c r="F37" s="104">
        <f>F22/F10</f>
        <v>1205.8823529411766</v>
      </c>
      <c r="G37" s="104"/>
      <c r="H37" s="104">
        <f>F37+G37</f>
        <v>1205.8823529411766</v>
      </c>
      <c r="I37" s="135">
        <v>1206</v>
      </c>
      <c r="J37" s="114">
        <v>82.54945054945055</v>
      </c>
      <c r="K37" s="114"/>
      <c r="L37" s="114"/>
      <c r="M37" s="113">
        <f>I37</f>
        <v>1206</v>
      </c>
      <c r="N37" s="136">
        <f>I37-F37</f>
        <v>0.11764705882342241</v>
      </c>
      <c r="O37" s="137"/>
      <c r="P37" s="136">
        <f>N37</f>
        <v>0.11764705882342241</v>
      </c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ht="21.75" customHeight="1">
      <c r="A38" s="1"/>
      <c r="B38" s="100"/>
      <c r="C38" s="241" t="s">
        <v>160</v>
      </c>
      <c r="D38" s="242"/>
      <c r="E38" s="243"/>
      <c r="F38" s="102">
        <v>144</v>
      </c>
      <c r="G38" s="89"/>
      <c r="H38" s="105">
        <f>F38+G38</f>
        <v>144</v>
      </c>
      <c r="I38" s="254">
        <v>163</v>
      </c>
      <c r="J38" s="254"/>
      <c r="K38" s="120"/>
      <c r="L38" s="120"/>
      <c r="M38" s="138">
        <f>I38</f>
        <v>163</v>
      </c>
      <c r="N38" s="136">
        <f aca="true" t="shared" si="6" ref="N38:N48">I38-F38</f>
        <v>19</v>
      </c>
      <c r="O38" s="136"/>
      <c r="P38" s="136">
        <f aca="true" t="shared" si="7" ref="P38:P48">N38</f>
        <v>19</v>
      </c>
      <c r="Q38" s="67"/>
      <c r="R38" s="67"/>
      <c r="S38" s="67"/>
      <c r="U38" s="38"/>
      <c r="V38" s="38"/>
      <c r="W38" s="38"/>
      <c r="X38" s="38"/>
      <c r="Y38" s="38"/>
      <c r="Z38" s="38"/>
      <c r="AA38" s="38"/>
      <c r="AB38" s="38"/>
    </row>
    <row r="39" spans="1:28" ht="21" customHeight="1">
      <c r="A39" s="1"/>
      <c r="B39" s="5"/>
      <c r="C39" s="241" t="s">
        <v>161</v>
      </c>
      <c r="D39" s="242"/>
      <c r="E39" s="243"/>
      <c r="F39" s="103">
        <v>91</v>
      </c>
      <c r="G39" s="88"/>
      <c r="H39" s="105">
        <f>F39+G39</f>
        <v>91</v>
      </c>
      <c r="I39" s="254">
        <v>106</v>
      </c>
      <c r="J39" s="254"/>
      <c r="K39" s="121"/>
      <c r="L39" s="121"/>
      <c r="M39" s="138">
        <f aca="true" t="shared" si="8" ref="M39:M48">I39</f>
        <v>106</v>
      </c>
      <c r="N39" s="136">
        <f t="shared" si="6"/>
        <v>15</v>
      </c>
      <c r="O39" s="136"/>
      <c r="P39" s="136">
        <f t="shared" si="7"/>
        <v>15</v>
      </c>
      <c r="U39" s="261"/>
      <c r="V39" s="261"/>
      <c r="W39" s="38"/>
      <c r="X39" s="38"/>
      <c r="Y39" s="38"/>
      <c r="Z39" s="38"/>
      <c r="AA39" s="38"/>
      <c r="AB39" s="38"/>
    </row>
    <row r="40" spans="1:28" ht="16.5" customHeight="1">
      <c r="A40" s="1"/>
      <c r="B40" s="5"/>
      <c r="C40" s="241" t="s">
        <v>162</v>
      </c>
      <c r="D40" s="242"/>
      <c r="E40" s="243"/>
      <c r="F40" s="101">
        <v>321.7</v>
      </c>
      <c r="G40" s="101"/>
      <c r="H40" s="99">
        <f aca="true" t="shared" si="9" ref="H40:H48">F40+G40</f>
        <v>321.7</v>
      </c>
      <c r="I40" s="254">
        <v>327.3</v>
      </c>
      <c r="J40" s="254"/>
      <c r="K40" s="114"/>
      <c r="L40" s="139"/>
      <c r="M40" s="138">
        <f t="shared" si="8"/>
        <v>327.3</v>
      </c>
      <c r="N40" s="136">
        <f t="shared" si="6"/>
        <v>5.600000000000023</v>
      </c>
      <c r="O40" s="137"/>
      <c r="P40" s="136">
        <f t="shared" si="7"/>
        <v>5.600000000000023</v>
      </c>
      <c r="U40" s="261"/>
      <c r="V40" s="261"/>
      <c r="W40" s="38"/>
      <c r="X40" s="38"/>
      <c r="Y40" s="38"/>
      <c r="Z40" s="38"/>
      <c r="AA40" s="38"/>
      <c r="AB40" s="38"/>
    </row>
    <row r="41" spans="1:28" ht="16.5" customHeight="1">
      <c r="A41" s="1"/>
      <c r="B41" s="5"/>
      <c r="C41" s="241" t="s">
        <v>163</v>
      </c>
      <c r="D41" s="242"/>
      <c r="E41" s="243"/>
      <c r="F41" s="102">
        <v>11</v>
      </c>
      <c r="G41" s="89"/>
      <c r="H41" s="105">
        <f t="shared" si="9"/>
        <v>11</v>
      </c>
      <c r="I41" s="254">
        <v>12</v>
      </c>
      <c r="J41" s="254"/>
      <c r="K41" s="120"/>
      <c r="L41" s="120"/>
      <c r="M41" s="138">
        <f t="shared" si="8"/>
        <v>12</v>
      </c>
      <c r="N41" s="136">
        <f t="shared" si="6"/>
        <v>1</v>
      </c>
      <c r="O41" s="136"/>
      <c r="P41" s="136">
        <f t="shared" si="7"/>
        <v>1</v>
      </c>
      <c r="U41" s="261"/>
      <c r="V41" s="261"/>
      <c r="W41" s="38"/>
      <c r="X41" s="38"/>
      <c r="Y41" s="38"/>
      <c r="Z41" s="38"/>
      <c r="AA41" s="38"/>
      <c r="AB41" s="38"/>
    </row>
    <row r="42" spans="1:28" ht="20.25" customHeight="1">
      <c r="A42" s="1"/>
      <c r="B42" s="5"/>
      <c r="C42" s="241" t="s">
        <v>164</v>
      </c>
      <c r="D42" s="242"/>
      <c r="E42" s="243"/>
      <c r="F42" s="103">
        <v>63</v>
      </c>
      <c r="G42" s="88"/>
      <c r="H42" s="105">
        <f t="shared" si="9"/>
        <v>63</v>
      </c>
      <c r="I42" s="254">
        <v>63</v>
      </c>
      <c r="J42" s="254"/>
      <c r="K42" s="121"/>
      <c r="L42" s="121"/>
      <c r="M42" s="138">
        <f t="shared" si="8"/>
        <v>63</v>
      </c>
      <c r="N42" s="136">
        <f t="shared" si="6"/>
        <v>0</v>
      </c>
      <c r="O42" s="136"/>
      <c r="P42" s="136">
        <f t="shared" si="7"/>
        <v>0</v>
      </c>
      <c r="U42" s="261"/>
      <c r="V42" s="261"/>
      <c r="W42" s="38"/>
      <c r="X42" s="38"/>
      <c r="Y42" s="38"/>
      <c r="Z42" s="38"/>
      <c r="AA42" s="38"/>
      <c r="AB42" s="38"/>
    </row>
    <row r="43" spans="1:28" ht="12.75" customHeight="1">
      <c r="A43" s="1"/>
      <c r="B43" s="5"/>
      <c r="C43" s="241" t="s">
        <v>165</v>
      </c>
      <c r="D43" s="242"/>
      <c r="E43" s="243"/>
      <c r="F43" s="104">
        <v>1275</v>
      </c>
      <c r="G43" s="104"/>
      <c r="H43" s="104">
        <f t="shared" si="9"/>
        <v>1275</v>
      </c>
      <c r="I43" s="254">
        <v>701</v>
      </c>
      <c r="J43" s="254"/>
      <c r="K43" s="114"/>
      <c r="L43" s="139"/>
      <c r="M43" s="138">
        <f t="shared" si="8"/>
        <v>701</v>
      </c>
      <c r="N43" s="136">
        <f t="shared" si="6"/>
        <v>-574</v>
      </c>
      <c r="O43" s="137"/>
      <c r="P43" s="136">
        <f t="shared" si="7"/>
        <v>-574</v>
      </c>
      <c r="U43" s="262"/>
      <c r="V43" s="262"/>
      <c r="W43" s="38"/>
      <c r="X43" s="38"/>
      <c r="Y43" s="38"/>
      <c r="Z43" s="38"/>
      <c r="AA43" s="38"/>
      <c r="AB43" s="38"/>
    </row>
    <row r="44" spans="1:28" ht="24.75" customHeight="1">
      <c r="A44" s="1"/>
      <c r="B44" s="5"/>
      <c r="C44" s="241" t="s">
        <v>166</v>
      </c>
      <c r="D44" s="242"/>
      <c r="E44" s="243"/>
      <c r="F44" s="102">
        <v>4818</v>
      </c>
      <c r="G44" s="125"/>
      <c r="H44" s="104">
        <f t="shared" si="9"/>
        <v>4818</v>
      </c>
      <c r="I44" s="254">
        <v>4515</v>
      </c>
      <c r="J44" s="254"/>
      <c r="K44" s="120"/>
      <c r="L44" s="120"/>
      <c r="M44" s="138">
        <f t="shared" si="8"/>
        <v>4515</v>
      </c>
      <c r="N44" s="136">
        <f t="shared" si="6"/>
        <v>-303</v>
      </c>
      <c r="O44" s="136"/>
      <c r="P44" s="136">
        <f t="shared" si="7"/>
        <v>-303</v>
      </c>
      <c r="U44" s="262"/>
      <c r="V44" s="262"/>
      <c r="W44" s="38"/>
      <c r="X44" s="38"/>
      <c r="Y44" s="38"/>
      <c r="Z44" s="38"/>
      <c r="AA44" s="38"/>
      <c r="AB44" s="38"/>
    </row>
    <row r="45" spans="1:28" ht="22.5" customHeight="1">
      <c r="A45" s="1"/>
      <c r="B45" s="5"/>
      <c r="C45" s="241" t="s">
        <v>167</v>
      </c>
      <c r="D45" s="242"/>
      <c r="E45" s="243"/>
      <c r="F45" s="103">
        <v>2846</v>
      </c>
      <c r="G45" s="126"/>
      <c r="H45" s="104">
        <f t="shared" si="9"/>
        <v>2846</v>
      </c>
      <c r="I45" s="254">
        <v>3940</v>
      </c>
      <c r="J45" s="254"/>
      <c r="K45" s="121"/>
      <c r="L45" s="121"/>
      <c r="M45" s="138">
        <f t="shared" si="8"/>
        <v>3940</v>
      </c>
      <c r="N45" s="136">
        <f t="shared" si="6"/>
        <v>1094</v>
      </c>
      <c r="O45" s="136"/>
      <c r="P45" s="136">
        <f t="shared" si="7"/>
        <v>1094</v>
      </c>
      <c r="U45" s="262"/>
      <c r="V45" s="262"/>
      <c r="W45" s="38"/>
      <c r="X45" s="38"/>
      <c r="Y45" s="38"/>
      <c r="Z45" s="38"/>
      <c r="AA45" s="38"/>
      <c r="AB45" s="38"/>
    </row>
    <row r="46" spans="1:28" ht="23.25" customHeight="1">
      <c r="A46" s="1"/>
      <c r="B46" s="5"/>
      <c r="C46" s="241" t="s">
        <v>168</v>
      </c>
      <c r="D46" s="242"/>
      <c r="E46" s="243"/>
      <c r="F46" s="104">
        <v>4120</v>
      </c>
      <c r="G46" s="104"/>
      <c r="H46" s="104">
        <f t="shared" si="9"/>
        <v>4120</v>
      </c>
      <c r="I46" s="254">
        <v>4120</v>
      </c>
      <c r="J46" s="254"/>
      <c r="K46" s="114"/>
      <c r="L46" s="139"/>
      <c r="M46" s="138">
        <f t="shared" si="8"/>
        <v>4120</v>
      </c>
      <c r="N46" s="136">
        <f t="shared" si="6"/>
        <v>0</v>
      </c>
      <c r="O46" s="137"/>
      <c r="P46" s="136">
        <f t="shared" si="7"/>
        <v>0</v>
      </c>
      <c r="U46" s="262"/>
      <c r="V46" s="262"/>
      <c r="W46" s="38"/>
      <c r="X46" s="38"/>
      <c r="Y46" s="38"/>
      <c r="Z46" s="38"/>
      <c r="AA46" s="38"/>
      <c r="AB46" s="38"/>
    </row>
    <row r="47" spans="1:28" ht="29.25" customHeight="1">
      <c r="A47" s="1"/>
      <c r="B47" s="5"/>
      <c r="C47" s="241" t="s">
        <v>169</v>
      </c>
      <c r="D47" s="242"/>
      <c r="E47" s="243"/>
      <c r="F47" s="158">
        <v>191.676</v>
      </c>
      <c r="G47" s="159"/>
      <c r="H47" s="160">
        <f t="shared" si="9"/>
        <v>191.676</v>
      </c>
      <c r="I47" s="255">
        <v>191.676</v>
      </c>
      <c r="J47" s="256"/>
      <c r="K47" s="120"/>
      <c r="L47" s="120"/>
      <c r="M47" s="138">
        <f t="shared" si="8"/>
        <v>191.676</v>
      </c>
      <c r="N47" s="136">
        <f t="shared" si="6"/>
        <v>0</v>
      </c>
      <c r="O47" s="136"/>
      <c r="P47" s="136">
        <f t="shared" si="7"/>
        <v>0</v>
      </c>
      <c r="U47" s="262"/>
      <c r="V47" s="262"/>
      <c r="W47" s="38"/>
      <c r="X47" s="38"/>
      <c r="Y47" s="38"/>
      <c r="Z47" s="38"/>
      <c r="AA47" s="38"/>
      <c r="AB47" s="38"/>
    </row>
    <row r="48" spans="1:28" ht="29.25" customHeight="1">
      <c r="A48" s="1"/>
      <c r="B48" s="5"/>
      <c r="C48" s="241" t="s">
        <v>170</v>
      </c>
      <c r="D48" s="242"/>
      <c r="E48" s="243"/>
      <c r="F48" s="103">
        <v>135</v>
      </c>
      <c r="G48" s="88"/>
      <c r="H48" s="105">
        <f t="shared" si="9"/>
        <v>135</v>
      </c>
      <c r="I48" s="254">
        <v>135</v>
      </c>
      <c r="J48" s="254"/>
      <c r="K48" s="121"/>
      <c r="L48" s="121"/>
      <c r="M48" s="138">
        <f t="shared" si="8"/>
        <v>135</v>
      </c>
      <c r="N48" s="136">
        <f t="shared" si="6"/>
        <v>0</v>
      </c>
      <c r="O48" s="136"/>
      <c r="P48" s="136">
        <f t="shared" si="7"/>
        <v>0</v>
      </c>
      <c r="U48" s="262"/>
      <c r="V48" s="262"/>
      <c r="W48" s="38"/>
      <c r="X48" s="38"/>
      <c r="Y48" s="38"/>
      <c r="Z48" s="38"/>
      <c r="AA48" s="38"/>
      <c r="AB48" s="38"/>
    </row>
    <row r="49" spans="3:28" ht="12.75">
      <c r="C49" s="37" t="s">
        <v>62</v>
      </c>
      <c r="U49" s="262"/>
      <c r="V49" s="262"/>
      <c r="W49" s="38"/>
      <c r="X49" s="38"/>
      <c r="Y49" s="38"/>
      <c r="Z49" s="38"/>
      <c r="AA49" s="38"/>
      <c r="AB49" s="38"/>
    </row>
    <row r="50" spans="2:28" ht="74.25" customHeight="1">
      <c r="B50" s="211" t="s">
        <v>215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3"/>
      <c r="U50" s="38"/>
      <c r="V50" s="38"/>
      <c r="W50" s="38"/>
      <c r="X50" s="38"/>
      <c r="Y50" s="38"/>
      <c r="Z50" s="253"/>
      <c r="AA50" s="253"/>
      <c r="AB50" s="253"/>
    </row>
    <row r="51" spans="2:28" ht="12.75" customHeight="1">
      <c r="B51" s="68">
        <v>4</v>
      </c>
      <c r="C51" s="248" t="s">
        <v>122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U51" s="38"/>
      <c r="V51" s="38"/>
      <c r="W51" s="38"/>
      <c r="X51" s="38"/>
      <c r="Y51" s="38"/>
      <c r="Z51" s="253"/>
      <c r="AA51" s="253"/>
      <c r="AB51" s="253"/>
    </row>
    <row r="52" spans="2:28" ht="31.5" customHeight="1">
      <c r="B52" s="5"/>
      <c r="C52" s="257" t="s">
        <v>171</v>
      </c>
      <c r="D52" s="258"/>
      <c r="E52" s="259"/>
      <c r="F52" s="161">
        <v>100</v>
      </c>
      <c r="G52" s="161"/>
      <c r="H52" s="161">
        <f aca="true" t="shared" si="10" ref="H52:H59">F52+G52</f>
        <v>100</v>
      </c>
      <c r="I52" s="161">
        <f aca="true" t="shared" si="11" ref="I52:I59">H52</f>
        <v>100</v>
      </c>
      <c r="J52" s="162">
        <v>82.54945054945055</v>
      </c>
      <c r="K52" s="162"/>
      <c r="L52" s="162"/>
      <c r="M52" s="163">
        <f>I52</f>
        <v>100</v>
      </c>
      <c r="N52" s="167">
        <f>I52-F52</f>
        <v>0</v>
      </c>
      <c r="O52" s="167"/>
      <c r="P52" s="167">
        <f>N52</f>
        <v>0</v>
      </c>
      <c r="U52" s="38"/>
      <c r="V52" s="38"/>
      <c r="W52" s="38"/>
      <c r="X52" s="38"/>
      <c r="Y52" s="38"/>
      <c r="Z52" s="253"/>
      <c r="AA52" s="253"/>
      <c r="AB52" s="253"/>
    </row>
    <row r="53" spans="2:28" ht="50.25" customHeight="1">
      <c r="B53" s="100"/>
      <c r="C53" s="257" t="s">
        <v>172</v>
      </c>
      <c r="D53" s="258"/>
      <c r="E53" s="259"/>
      <c r="F53" s="161">
        <f>F52</f>
        <v>100</v>
      </c>
      <c r="G53" s="164"/>
      <c r="H53" s="161">
        <f t="shared" si="10"/>
        <v>100</v>
      </c>
      <c r="I53" s="161">
        <f t="shared" si="11"/>
        <v>100</v>
      </c>
      <c r="J53" s="161">
        <f aca="true" t="shared" si="12" ref="J53:J59">I53</f>
        <v>100</v>
      </c>
      <c r="K53" s="164"/>
      <c r="L53" s="164"/>
      <c r="M53" s="165">
        <f>I53</f>
        <v>100</v>
      </c>
      <c r="N53" s="167">
        <f aca="true" t="shared" si="13" ref="N53:N59">I53-F53</f>
        <v>0</v>
      </c>
      <c r="O53" s="167"/>
      <c r="P53" s="167">
        <f aca="true" t="shared" si="14" ref="P53:P59">N53</f>
        <v>0</v>
      </c>
      <c r="U53" s="263"/>
      <c r="V53" s="263"/>
      <c r="W53" s="38"/>
      <c r="X53" s="38"/>
      <c r="Y53" s="38"/>
      <c r="Z53" s="253"/>
      <c r="AA53" s="253"/>
      <c r="AB53" s="253"/>
    </row>
    <row r="54" spans="2:28" ht="22.5" customHeight="1">
      <c r="B54" s="5"/>
      <c r="C54" s="257" t="s">
        <v>173</v>
      </c>
      <c r="D54" s="258"/>
      <c r="E54" s="259"/>
      <c r="F54" s="161">
        <f aca="true" t="shared" si="15" ref="F54:F59">F53</f>
        <v>100</v>
      </c>
      <c r="G54" s="166"/>
      <c r="H54" s="161">
        <f t="shared" si="10"/>
        <v>100</v>
      </c>
      <c r="I54" s="161">
        <v>55</v>
      </c>
      <c r="J54" s="161">
        <f t="shared" si="12"/>
        <v>55</v>
      </c>
      <c r="K54" s="166"/>
      <c r="L54" s="166"/>
      <c r="M54" s="165">
        <f aca="true" t="shared" si="16" ref="M54:M59">I54</f>
        <v>55</v>
      </c>
      <c r="N54" s="167">
        <f t="shared" si="13"/>
        <v>-45</v>
      </c>
      <c r="O54" s="167"/>
      <c r="P54" s="167">
        <f t="shared" si="14"/>
        <v>-45</v>
      </c>
      <c r="U54" s="263"/>
      <c r="V54" s="263"/>
      <c r="W54" s="38"/>
      <c r="X54" s="38"/>
      <c r="Y54" s="38"/>
      <c r="Z54" s="253"/>
      <c r="AA54" s="253"/>
      <c r="AB54" s="253"/>
    </row>
    <row r="55" spans="2:28" ht="39.75" customHeight="1">
      <c r="B55" s="5"/>
      <c r="C55" s="257" t="s">
        <v>174</v>
      </c>
      <c r="D55" s="258"/>
      <c r="E55" s="259"/>
      <c r="F55" s="161">
        <f t="shared" si="15"/>
        <v>100</v>
      </c>
      <c r="G55" s="161"/>
      <c r="H55" s="161">
        <f t="shared" si="10"/>
        <v>100</v>
      </c>
      <c r="I55" s="161">
        <v>93.7</v>
      </c>
      <c r="J55" s="161">
        <f t="shared" si="12"/>
        <v>93.7</v>
      </c>
      <c r="K55" s="162"/>
      <c r="L55" s="162"/>
      <c r="M55" s="165">
        <f t="shared" si="16"/>
        <v>93.7</v>
      </c>
      <c r="N55" s="167">
        <f t="shared" si="13"/>
        <v>-6.299999999999997</v>
      </c>
      <c r="O55" s="167"/>
      <c r="P55" s="167">
        <f t="shared" si="14"/>
        <v>-6.299999999999997</v>
      </c>
      <c r="U55" s="263"/>
      <c r="V55" s="263"/>
      <c r="W55" s="38"/>
      <c r="X55" s="38"/>
      <c r="Y55" s="38"/>
      <c r="Z55" s="253"/>
      <c r="AA55" s="253"/>
      <c r="AB55" s="253"/>
    </row>
    <row r="56" spans="2:28" ht="32.25" customHeight="1">
      <c r="B56" s="5"/>
      <c r="C56" s="257" t="s">
        <v>175</v>
      </c>
      <c r="D56" s="258"/>
      <c r="E56" s="259"/>
      <c r="F56" s="161">
        <f t="shared" si="15"/>
        <v>100</v>
      </c>
      <c r="G56" s="164"/>
      <c r="H56" s="161">
        <f t="shared" si="10"/>
        <v>100</v>
      </c>
      <c r="I56" s="161">
        <v>138.4</v>
      </c>
      <c r="J56" s="161">
        <f t="shared" si="12"/>
        <v>138.4</v>
      </c>
      <c r="K56" s="164"/>
      <c r="L56" s="164"/>
      <c r="M56" s="165">
        <f t="shared" si="16"/>
        <v>138.4</v>
      </c>
      <c r="N56" s="167">
        <f t="shared" si="13"/>
        <v>38.400000000000006</v>
      </c>
      <c r="O56" s="167"/>
      <c r="P56" s="167">
        <f t="shared" si="14"/>
        <v>38.400000000000006</v>
      </c>
      <c r="U56" s="263"/>
      <c r="V56" s="263"/>
      <c r="W56" s="38"/>
      <c r="X56" s="38"/>
      <c r="Y56" s="38"/>
      <c r="Z56" s="253"/>
      <c r="AA56" s="253"/>
      <c r="AB56" s="253"/>
    </row>
    <row r="57" spans="2:28" ht="45.75" customHeight="1">
      <c r="B57" s="5"/>
      <c r="C57" s="257" t="s">
        <v>176</v>
      </c>
      <c r="D57" s="258"/>
      <c r="E57" s="259"/>
      <c r="F57" s="161">
        <f t="shared" si="15"/>
        <v>100</v>
      </c>
      <c r="G57" s="166"/>
      <c r="H57" s="161">
        <f t="shared" si="10"/>
        <v>100</v>
      </c>
      <c r="I57" s="161">
        <f t="shared" si="11"/>
        <v>100</v>
      </c>
      <c r="J57" s="161">
        <f t="shared" si="12"/>
        <v>100</v>
      </c>
      <c r="K57" s="166"/>
      <c r="L57" s="166"/>
      <c r="M57" s="165">
        <f t="shared" si="16"/>
        <v>100</v>
      </c>
      <c r="N57" s="167">
        <f t="shared" si="13"/>
        <v>0</v>
      </c>
      <c r="O57" s="167"/>
      <c r="P57" s="167">
        <f t="shared" si="14"/>
        <v>0</v>
      </c>
      <c r="U57" s="263"/>
      <c r="V57" s="263"/>
      <c r="W57" s="38"/>
      <c r="X57" s="38"/>
      <c r="Y57" s="38"/>
      <c r="Z57" s="253"/>
      <c r="AA57" s="253"/>
      <c r="AB57" s="253"/>
    </row>
    <row r="58" spans="2:28" s="53" customFormat="1" ht="29.25" customHeight="1">
      <c r="B58" s="5"/>
      <c r="C58" s="257" t="s">
        <v>177</v>
      </c>
      <c r="D58" s="258"/>
      <c r="E58" s="259"/>
      <c r="F58" s="161">
        <f t="shared" si="15"/>
        <v>100</v>
      </c>
      <c r="G58" s="161"/>
      <c r="H58" s="161">
        <f t="shared" si="10"/>
        <v>100</v>
      </c>
      <c r="I58" s="161">
        <f t="shared" si="11"/>
        <v>100</v>
      </c>
      <c r="J58" s="161">
        <f t="shared" si="12"/>
        <v>100</v>
      </c>
      <c r="K58" s="162"/>
      <c r="L58" s="162"/>
      <c r="M58" s="165">
        <f t="shared" si="16"/>
        <v>100</v>
      </c>
      <c r="N58" s="167">
        <f t="shared" si="13"/>
        <v>0</v>
      </c>
      <c r="O58" s="167"/>
      <c r="P58" s="167">
        <f t="shared" si="14"/>
        <v>0</v>
      </c>
      <c r="U58" s="263"/>
      <c r="V58" s="263"/>
      <c r="W58" s="140"/>
      <c r="X58" s="140"/>
      <c r="Y58" s="140"/>
      <c r="Z58" s="140"/>
      <c r="AA58" s="140"/>
      <c r="AB58" s="140"/>
    </row>
    <row r="59" spans="2:28" ht="18.75" customHeight="1">
      <c r="B59" s="5"/>
      <c r="C59" s="257" t="s">
        <v>178</v>
      </c>
      <c r="D59" s="258"/>
      <c r="E59" s="259"/>
      <c r="F59" s="161">
        <f t="shared" si="15"/>
        <v>100</v>
      </c>
      <c r="G59" s="164"/>
      <c r="H59" s="161">
        <f t="shared" si="10"/>
        <v>100</v>
      </c>
      <c r="I59" s="161">
        <f t="shared" si="11"/>
        <v>100</v>
      </c>
      <c r="J59" s="161">
        <f t="shared" si="12"/>
        <v>100</v>
      </c>
      <c r="K59" s="164"/>
      <c r="L59" s="164"/>
      <c r="M59" s="165">
        <f t="shared" si="16"/>
        <v>100</v>
      </c>
      <c r="N59" s="167">
        <f t="shared" si="13"/>
        <v>0</v>
      </c>
      <c r="O59" s="167"/>
      <c r="P59" s="167">
        <f t="shared" si="14"/>
        <v>0</v>
      </c>
      <c r="U59" s="263"/>
      <c r="V59" s="263"/>
      <c r="W59" s="38"/>
      <c r="X59" s="38"/>
      <c r="Y59" s="38"/>
      <c r="Z59" s="38"/>
      <c r="AA59" s="38"/>
      <c r="AB59" s="38"/>
    </row>
    <row r="60" spans="2:26" ht="12.75">
      <c r="B60" s="265" t="s">
        <v>184</v>
      </c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7"/>
      <c r="R60" s="38"/>
      <c r="S60" s="38"/>
      <c r="T60" s="38"/>
      <c r="U60" s="38"/>
      <c r="V60" s="264"/>
      <c r="W60" s="264"/>
      <c r="X60" s="272"/>
      <c r="Y60" s="272"/>
      <c r="Z60" s="38"/>
    </row>
    <row r="61" spans="2:26" ht="12.75">
      <c r="B61" s="222" t="str">
        <f>'5.1.'!C24</f>
        <v>Проведення капітального ремонту адміністративної будівлі департаменту департаменту соціальної політики за адресою бульвар Шевченка, 307</v>
      </c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4"/>
      <c r="R61" s="38"/>
      <c r="S61" s="38"/>
      <c r="T61" s="38"/>
      <c r="U61" s="38"/>
      <c r="V61" s="264"/>
      <c r="W61" s="264"/>
      <c r="X61" s="272"/>
      <c r="Y61" s="272"/>
      <c r="Z61" s="38"/>
    </row>
    <row r="62" spans="2:16" ht="12.75">
      <c r="B62" s="127" t="s">
        <v>54</v>
      </c>
      <c r="C62" s="252" t="s">
        <v>53</v>
      </c>
      <c r="D62" s="252"/>
      <c r="E62" s="252"/>
      <c r="F62" s="128"/>
      <c r="G62" s="128"/>
      <c r="H62" s="129" t="s">
        <v>49</v>
      </c>
      <c r="I62" s="130"/>
      <c r="J62" s="130"/>
      <c r="K62" s="130"/>
      <c r="L62" s="130"/>
      <c r="M62" s="130"/>
      <c r="N62" s="131"/>
      <c r="O62" s="131"/>
      <c r="P62" s="131"/>
    </row>
    <row r="63" spans="2:23" ht="33" customHeight="1">
      <c r="B63" s="5"/>
      <c r="C63" s="241" t="s">
        <v>185</v>
      </c>
      <c r="D63" s="242"/>
      <c r="E63" s="243"/>
      <c r="F63" s="101"/>
      <c r="G63" s="106">
        <v>1750000</v>
      </c>
      <c r="H63" s="106">
        <f>G63</f>
        <v>1750000</v>
      </c>
      <c r="I63" s="254"/>
      <c r="J63" s="254"/>
      <c r="K63" s="86"/>
      <c r="L63" s="66">
        <v>0</v>
      </c>
      <c r="M63" s="66">
        <v>0</v>
      </c>
      <c r="N63" s="95"/>
      <c r="O63" s="108">
        <f>L63-G63</f>
        <v>-1750000</v>
      </c>
      <c r="P63" s="108">
        <f>M63-H63</f>
        <v>-1750000</v>
      </c>
      <c r="T63" s="268"/>
      <c r="U63" s="268"/>
      <c r="V63" s="277"/>
      <c r="W63" s="277"/>
    </row>
    <row r="64" spans="2:23" ht="29.25" customHeight="1">
      <c r="B64" s="5"/>
      <c r="C64" s="241" t="s">
        <v>186</v>
      </c>
      <c r="D64" s="242"/>
      <c r="E64" s="243"/>
      <c r="F64" s="101"/>
      <c r="G64" s="106">
        <v>1663700</v>
      </c>
      <c r="H64" s="106">
        <f>G64</f>
        <v>1663700</v>
      </c>
      <c r="I64" s="254"/>
      <c r="J64" s="254"/>
      <c r="K64" s="86"/>
      <c r="L64" s="66">
        <v>0</v>
      </c>
      <c r="M64" s="66">
        <v>0</v>
      </c>
      <c r="N64" s="95"/>
      <c r="O64" s="108">
        <f aca="true" t="shared" si="17" ref="O64:P75">L64-G64</f>
        <v>-1663700</v>
      </c>
      <c r="P64" s="108">
        <f t="shared" si="17"/>
        <v>-1663700</v>
      </c>
      <c r="T64" s="268"/>
      <c r="U64" s="268"/>
      <c r="V64" s="277"/>
      <c r="W64" s="277"/>
    </row>
    <row r="65" spans="2:23" ht="32.25" customHeight="1">
      <c r="B65" s="5"/>
      <c r="C65" s="241" t="s">
        <v>187</v>
      </c>
      <c r="D65" s="242"/>
      <c r="E65" s="243"/>
      <c r="F65" s="101"/>
      <c r="G65" s="106">
        <v>80000</v>
      </c>
      <c r="H65" s="106">
        <v>80000</v>
      </c>
      <c r="I65" s="254"/>
      <c r="J65" s="254"/>
      <c r="K65" s="86"/>
      <c r="L65" s="66">
        <v>0</v>
      </c>
      <c r="M65" s="66">
        <v>0</v>
      </c>
      <c r="N65" s="95"/>
      <c r="O65" s="108">
        <f t="shared" si="17"/>
        <v>-80000</v>
      </c>
      <c r="P65" s="108">
        <f t="shared" si="17"/>
        <v>-80000</v>
      </c>
      <c r="T65" s="268"/>
      <c r="U65" s="268"/>
      <c r="V65" s="277"/>
      <c r="W65" s="277"/>
    </row>
    <row r="66" spans="2:16" ht="25.5" customHeight="1">
      <c r="B66" s="5"/>
      <c r="C66" s="241" t="s">
        <v>188</v>
      </c>
      <c r="D66" s="242"/>
      <c r="E66" s="243"/>
      <c r="F66" s="101"/>
      <c r="G66" s="106">
        <v>300000</v>
      </c>
      <c r="H66" s="106">
        <f>G66</f>
        <v>300000</v>
      </c>
      <c r="I66" s="254"/>
      <c r="J66" s="254"/>
      <c r="K66" s="86"/>
      <c r="L66" s="66">
        <v>0</v>
      </c>
      <c r="M66" s="66">
        <v>0</v>
      </c>
      <c r="N66" s="95"/>
      <c r="O66" s="108">
        <f t="shared" si="17"/>
        <v>-300000</v>
      </c>
      <c r="P66" s="108">
        <f t="shared" si="17"/>
        <v>-300000</v>
      </c>
    </row>
    <row r="67" spans="2:16" ht="36" customHeight="1">
      <c r="B67" s="5"/>
      <c r="C67" s="241" t="s">
        <v>189</v>
      </c>
      <c r="D67" s="242"/>
      <c r="E67" s="243"/>
      <c r="F67" s="101"/>
      <c r="G67" s="106">
        <v>1223700</v>
      </c>
      <c r="H67" s="106">
        <f aca="true" t="shared" si="18" ref="H67:H74">G67</f>
        <v>1223700</v>
      </c>
      <c r="I67" s="254"/>
      <c r="J67" s="254"/>
      <c r="K67" s="86"/>
      <c r="L67" s="66">
        <v>0</v>
      </c>
      <c r="M67" s="66">
        <v>0</v>
      </c>
      <c r="N67" s="95"/>
      <c r="O67" s="108">
        <f t="shared" si="17"/>
        <v>-1223700</v>
      </c>
      <c r="P67" s="108">
        <f t="shared" si="17"/>
        <v>-1223700</v>
      </c>
    </row>
    <row r="68" spans="2:16" ht="24.75" customHeight="1">
      <c r="B68" s="5"/>
      <c r="C68" s="241" t="s">
        <v>190</v>
      </c>
      <c r="D68" s="242"/>
      <c r="E68" s="243"/>
      <c r="F68" s="101"/>
      <c r="G68" s="106">
        <v>60000</v>
      </c>
      <c r="H68" s="106">
        <f t="shared" si="18"/>
        <v>60000</v>
      </c>
      <c r="I68" s="254"/>
      <c r="J68" s="254"/>
      <c r="K68" s="86"/>
      <c r="L68" s="66">
        <v>0</v>
      </c>
      <c r="M68" s="66">
        <v>0</v>
      </c>
      <c r="N68" s="95"/>
      <c r="O68" s="108">
        <f t="shared" si="17"/>
        <v>-60000</v>
      </c>
      <c r="P68" s="108">
        <f t="shared" si="17"/>
        <v>-60000</v>
      </c>
    </row>
    <row r="69" spans="2:16" ht="15.75">
      <c r="B69" s="5"/>
      <c r="C69" s="241" t="s">
        <v>191</v>
      </c>
      <c r="D69" s="242"/>
      <c r="E69" s="243"/>
      <c r="F69" s="101"/>
      <c r="G69" s="104">
        <v>10</v>
      </c>
      <c r="H69" s="104">
        <f t="shared" si="18"/>
        <v>10</v>
      </c>
      <c r="I69" s="254"/>
      <c r="J69" s="254"/>
      <c r="K69" s="86"/>
      <c r="L69" s="66">
        <v>0</v>
      </c>
      <c r="M69" s="66">
        <v>0</v>
      </c>
      <c r="N69" s="95"/>
      <c r="O69" s="108">
        <f t="shared" si="17"/>
        <v>-10</v>
      </c>
      <c r="P69" s="108">
        <f t="shared" si="17"/>
        <v>-10</v>
      </c>
    </row>
    <row r="70" spans="2:16" ht="15.75">
      <c r="B70" s="5"/>
      <c r="C70" s="241" t="s">
        <v>192</v>
      </c>
      <c r="D70" s="242"/>
      <c r="E70" s="243"/>
      <c r="F70" s="101"/>
      <c r="G70" s="104">
        <v>1</v>
      </c>
      <c r="H70" s="104">
        <f t="shared" si="18"/>
        <v>1</v>
      </c>
      <c r="I70" s="254"/>
      <c r="J70" s="254"/>
      <c r="K70" s="86"/>
      <c r="L70" s="66">
        <v>0</v>
      </c>
      <c r="M70" s="66">
        <v>0</v>
      </c>
      <c r="N70" s="95"/>
      <c r="O70" s="108">
        <f t="shared" si="17"/>
        <v>-1</v>
      </c>
      <c r="P70" s="108">
        <f t="shared" si="17"/>
        <v>-1</v>
      </c>
    </row>
    <row r="71" spans="2:16" ht="15.75">
      <c r="B71" s="5"/>
      <c r="C71" s="241" t="s">
        <v>193</v>
      </c>
      <c r="D71" s="242"/>
      <c r="E71" s="243"/>
      <c r="F71" s="101"/>
      <c r="G71" s="104">
        <v>5</v>
      </c>
      <c r="H71" s="104">
        <f t="shared" si="18"/>
        <v>5</v>
      </c>
      <c r="I71" s="254"/>
      <c r="J71" s="254"/>
      <c r="K71" s="86"/>
      <c r="L71" s="66">
        <v>0</v>
      </c>
      <c r="M71" s="66">
        <v>0</v>
      </c>
      <c r="N71" s="95"/>
      <c r="O71" s="108">
        <f t="shared" si="17"/>
        <v>-5</v>
      </c>
      <c r="P71" s="108">
        <f t="shared" si="17"/>
        <v>-5</v>
      </c>
    </row>
    <row r="72" spans="2:16" ht="15.75">
      <c r="B72" s="5"/>
      <c r="C72" s="241" t="s">
        <v>194</v>
      </c>
      <c r="D72" s="242"/>
      <c r="E72" s="243"/>
      <c r="F72" s="101"/>
      <c r="G72" s="104">
        <v>10</v>
      </c>
      <c r="H72" s="104">
        <f t="shared" si="18"/>
        <v>10</v>
      </c>
      <c r="I72" s="254"/>
      <c r="J72" s="254"/>
      <c r="K72" s="86"/>
      <c r="L72" s="66">
        <v>0</v>
      </c>
      <c r="M72" s="66">
        <v>0</v>
      </c>
      <c r="N72" s="95"/>
      <c r="O72" s="108">
        <f t="shared" si="17"/>
        <v>-10</v>
      </c>
      <c r="P72" s="108">
        <f t="shared" si="17"/>
        <v>-10</v>
      </c>
    </row>
    <row r="73" spans="2:16" ht="15.75">
      <c r="B73" s="5"/>
      <c r="C73" s="241" t="s">
        <v>216</v>
      </c>
      <c r="D73" s="242"/>
      <c r="E73" s="243"/>
      <c r="F73" s="101"/>
      <c r="G73" s="104">
        <v>500</v>
      </c>
      <c r="H73" s="104">
        <f t="shared" si="18"/>
        <v>500</v>
      </c>
      <c r="I73" s="254"/>
      <c r="J73" s="254"/>
      <c r="K73" s="86"/>
      <c r="L73" s="66">
        <v>0</v>
      </c>
      <c r="M73" s="66">
        <v>0</v>
      </c>
      <c r="N73" s="95"/>
      <c r="O73" s="108">
        <f t="shared" si="17"/>
        <v>-500</v>
      </c>
      <c r="P73" s="108">
        <f t="shared" si="17"/>
        <v>-500</v>
      </c>
    </row>
    <row r="74" spans="2:16" ht="27.75" customHeight="1">
      <c r="B74" s="5"/>
      <c r="C74" s="278" t="s">
        <v>217</v>
      </c>
      <c r="D74" s="279"/>
      <c r="E74" s="280"/>
      <c r="F74" s="101"/>
      <c r="G74" s="101">
        <v>86300</v>
      </c>
      <c r="H74" s="106">
        <f t="shared" si="18"/>
        <v>86300</v>
      </c>
      <c r="I74" s="254"/>
      <c r="J74" s="254"/>
      <c r="K74" s="86"/>
      <c r="L74" s="66">
        <v>0</v>
      </c>
      <c r="M74" s="66">
        <v>0</v>
      </c>
      <c r="N74" s="95"/>
      <c r="O74" s="108">
        <f t="shared" si="17"/>
        <v>-86300</v>
      </c>
      <c r="P74" s="108">
        <f t="shared" si="17"/>
        <v>-86300</v>
      </c>
    </row>
    <row r="75" spans="2:16" ht="21.75" customHeight="1">
      <c r="B75" s="5"/>
      <c r="C75" s="278" t="s">
        <v>218</v>
      </c>
      <c r="D75" s="279"/>
      <c r="E75" s="280"/>
      <c r="F75" s="101"/>
      <c r="G75" s="101">
        <v>380</v>
      </c>
      <c r="H75" s="101">
        <v>380</v>
      </c>
      <c r="I75" s="154"/>
      <c r="J75" s="154"/>
      <c r="K75" s="86"/>
      <c r="L75" s="66">
        <v>0</v>
      </c>
      <c r="M75" s="66">
        <v>0</v>
      </c>
      <c r="N75" s="95"/>
      <c r="O75" s="108">
        <f t="shared" si="17"/>
        <v>-380</v>
      </c>
      <c r="P75" s="108">
        <f t="shared" si="17"/>
        <v>-380</v>
      </c>
    </row>
    <row r="76" spans="2:16" ht="52.5" customHeight="1">
      <c r="B76" s="273" t="s">
        <v>219</v>
      </c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</row>
    <row r="77" spans="2:16" ht="12.75">
      <c r="B77" s="127" t="s">
        <v>52</v>
      </c>
      <c r="C77" s="271" t="s">
        <v>51</v>
      </c>
      <c r="D77" s="271"/>
      <c r="E77" s="271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</row>
    <row r="78" spans="2:16" ht="30" customHeight="1">
      <c r="B78" s="132"/>
      <c r="C78" s="271" t="s">
        <v>195</v>
      </c>
      <c r="D78" s="271"/>
      <c r="E78" s="271"/>
      <c r="F78" s="132"/>
      <c r="G78" s="132">
        <v>1</v>
      </c>
      <c r="H78" s="132">
        <v>1</v>
      </c>
      <c r="I78" s="132"/>
      <c r="J78" s="132"/>
      <c r="K78" s="132"/>
      <c r="L78" s="132">
        <v>0</v>
      </c>
      <c r="M78" s="132">
        <v>0</v>
      </c>
      <c r="N78" s="132"/>
      <c r="O78" s="132">
        <f aca="true" t="shared" si="19" ref="O78:O83">L78-G78</f>
        <v>-1</v>
      </c>
      <c r="P78" s="132">
        <f aca="true" t="shared" si="20" ref="P78:P83">O78</f>
        <v>-1</v>
      </c>
    </row>
    <row r="79" spans="2:16" ht="30" customHeight="1">
      <c r="B79" s="5"/>
      <c r="C79" s="241" t="s">
        <v>196</v>
      </c>
      <c r="D79" s="242"/>
      <c r="E79" s="243"/>
      <c r="F79" s="101"/>
      <c r="G79" s="101">
        <v>10</v>
      </c>
      <c r="H79" s="101">
        <v>10</v>
      </c>
      <c r="I79" s="254"/>
      <c r="J79" s="254"/>
      <c r="K79" s="86"/>
      <c r="L79" s="104">
        <v>0</v>
      </c>
      <c r="M79" s="104">
        <v>0</v>
      </c>
      <c r="N79" s="95"/>
      <c r="O79" s="132">
        <f t="shared" si="19"/>
        <v>-10</v>
      </c>
      <c r="P79" s="132">
        <f t="shared" si="20"/>
        <v>-10</v>
      </c>
    </row>
    <row r="80" spans="2:16" ht="15.75">
      <c r="B80" s="5"/>
      <c r="C80" s="241" t="s">
        <v>197</v>
      </c>
      <c r="D80" s="242"/>
      <c r="E80" s="243"/>
      <c r="F80" s="101"/>
      <c r="G80" s="101">
        <v>5</v>
      </c>
      <c r="H80" s="101">
        <v>5</v>
      </c>
      <c r="I80" s="254"/>
      <c r="J80" s="254"/>
      <c r="K80" s="86"/>
      <c r="L80" s="104">
        <v>0</v>
      </c>
      <c r="M80" s="104">
        <v>0</v>
      </c>
      <c r="N80" s="95"/>
      <c r="O80" s="132">
        <f t="shared" si="19"/>
        <v>-5</v>
      </c>
      <c r="P80" s="132">
        <f t="shared" si="20"/>
        <v>-5</v>
      </c>
    </row>
    <row r="81" spans="2:16" ht="15.75">
      <c r="B81" s="5"/>
      <c r="C81" s="241" t="s">
        <v>198</v>
      </c>
      <c r="D81" s="242"/>
      <c r="E81" s="243"/>
      <c r="F81" s="101"/>
      <c r="G81" s="101">
        <v>10</v>
      </c>
      <c r="H81" s="101">
        <v>10</v>
      </c>
      <c r="I81" s="254"/>
      <c r="J81" s="254"/>
      <c r="K81" s="86"/>
      <c r="L81" s="104">
        <v>0</v>
      </c>
      <c r="M81" s="104">
        <v>0</v>
      </c>
      <c r="N81" s="95"/>
      <c r="O81" s="132">
        <f t="shared" si="19"/>
        <v>-10</v>
      </c>
      <c r="P81" s="132">
        <f t="shared" si="20"/>
        <v>-10</v>
      </c>
    </row>
    <row r="82" spans="2:16" ht="15.75">
      <c r="B82" s="5"/>
      <c r="C82" s="241" t="s">
        <v>220</v>
      </c>
      <c r="D82" s="242"/>
      <c r="E82" s="243"/>
      <c r="F82" s="101"/>
      <c r="G82" s="101">
        <v>500</v>
      </c>
      <c r="H82" s="101">
        <v>500</v>
      </c>
      <c r="I82" s="254"/>
      <c r="J82" s="254"/>
      <c r="K82" s="86"/>
      <c r="L82" s="104">
        <v>0</v>
      </c>
      <c r="M82" s="104">
        <v>0</v>
      </c>
      <c r="N82" s="95"/>
      <c r="O82" s="132">
        <f t="shared" si="19"/>
        <v>-500</v>
      </c>
      <c r="P82" s="132">
        <f t="shared" si="20"/>
        <v>-500</v>
      </c>
    </row>
    <row r="83" spans="2:16" ht="15.75">
      <c r="B83" s="5"/>
      <c r="C83" s="241" t="s">
        <v>221</v>
      </c>
      <c r="D83" s="242"/>
      <c r="E83" s="243"/>
      <c r="F83" s="101"/>
      <c r="G83" s="101">
        <v>380</v>
      </c>
      <c r="H83" s="101">
        <v>380</v>
      </c>
      <c r="I83" s="254"/>
      <c r="J83" s="254"/>
      <c r="K83" s="86"/>
      <c r="L83" s="104">
        <v>0</v>
      </c>
      <c r="M83" s="104">
        <v>0</v>
      </c>
      <c r="N83" s="95"/>
      <c r="O83" s="132">
        <f t="shared" si="19"/>
        <v>-380</v>
      </c>
      <c r="P83" s="132">
        <f t="shared" si="20"/>
        <v>-380</v>
      </c>
    </row>
    <row r="84" spans="2:16" ht="15.75">
      <c r="B84" s="5"/>
      <c r="C84" s="241"/>
      <c r="D84" s="242"/>
      <c r="E84" s="243"/>
      <c r="F84" s="101"/>
      <c r="G84" s="101"/>
      <c r="H84" s="99"/>
      <c r="I84" s="254"/>
      <c r="J84" s="254"/>
      <c r="K84" s="86"/>
      <c r="L84" s="66"/>
      <c r="M84" s="107"/>
      <c r="N84" s="95"/>
      <c r="O84" s="108"/>
      <c r="P84" s="95"/>
    </row>
    <row r="85" spans="2:16" ht="51" customHeight="1">
      <c r="B85" s="273" t="s">
        <v>222</v>
      </c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</row>
    <row r="86" spans="2:16" ht="12.75">
      <c r="B86" s="5">
        <v>3</v>
      </c>
      <c r="C86" s="275" t="s">
        <v>50</v>
      </c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</row>
    <row r="87" spans="2:16" ht="15.75">
      <c r="B87" s="5"/>
      <c r="C87" s="241" t="s">
        <v>199</v>
      </c>
      <c r="D87" s="242"/>
      <c r="E87" s="243"/>
      <c r="F87" s="101"/>
      <c r="G87" s="106">
        <v>166370</v>
      </c>
      <c r="H87" s="106">
        <f>G87</f>
        <v>166370</v>
      </c>
      <c r="I87" s="254"/>
      <c r="J87" s="254"/>
      <c r="K87" s="86"/>
      <c r="L87" s="66">
        <v>0</v>
      </c>
      <c r="M87" s="66">
        <v>0</v>
      </c>
      <c r="N87" s="95"/>
      <c r="O87" s="108">
        <f aca="true" t="shared" si="21" ref="O87:P91">L87-G87</f>
        <v>-166370</v>
      </c>
      <c r="P87" s="108">
        <f t="shared" si="21"/>
        <v>-166370</v>
      </c>
    </row>
    <row r="88" spans="2:16" ht="15.75">
      <c r="B88" s="5"/>
      <c r="C88" s="241" t="s">
        <v>200</v>
      </c>
      <c r="D88" s="242"/>
      <c r="E88" s="243"/>
      <c r="F88" s="101"/>
      <c r="G88" s="106">
        <v>16000</v>
      </c>
      <c r="H88" s="106">
        <v>16000</v>
      </c>
      <c r="I88" s="254"/>
      <c r="J88" s="254"/>
      <c r="K88" s="86"/>
      <c r="L88" s="66">
        <v>0</v>
      </c>
      <c r="M88" s="66">
        <v>0</v>
      </c>
      <c r="N88" s="95"/>
      <c r="O88" s="108">
        <f t="shared" si="21"/>
        <v>-16000</v>
      </c>
      <c r="P88" s="108">
        <f t="shared" si="21"/>
        <v>-16000</v>
      </c>
    </row>
    <row r="89" spans="2:16" ht="15.75">
      <c r="B89" s="5"/>
      <c r="C89" s="241" t="s">
        <v>201</v>
      </c>
      <c r="D89" s="242"/>
      <c r="E89" s="243"/>
      <c r="F89" s="101"/>
      <c r="G89" s="106">
        <v>30000</v>
      </c>
      <c r="H89" s="106">
        <v>30000</v>
      </c>
      <c r="I89" s="254"/>
      <c r="J89" s="254"/>
      <c r="K89" s="86"/>
      <c r="L89" s="66">
        <v>0</v>
      </c>
      <c r="M89" s="66">
        <v>0</v>
      </c>
      <c r="N89" s="95"/>
      <c r="O89" s="108">
        <f t="shared" si="21"/>
        <v>-30000</v>
      </c>
      <c r="P89" s="108">
        <f t="shared" si="21"/>
        <v>-30000</v>
      </c>
    </row>
    <row r="90" spans="2:16" ht="15.75">
      <c r="B90" s="5"/>
      <c r="C90" s="241" t="s">
        <v>223</v>
      </c>
      <c r="D90" s="242"/>
      <c r="E90" s="243"/>
      <c r="F90" s="101"/>
      <c r="G90" s="106">
        <v>120</v>
      </c>
      <c r="H90" s="106">
        <v>120</v>
      </c>
      <c r="I90" s="254"/>
      <c r="J90" s="254"/>
      <c r="K90" s="86"/>
      <c r="L90" s="66">
        <v>0</v>
      </c>
      <c r="M90" s="66">
        <v>0</v>
      </c>
      <c r="N90" s="95"/>
      <c r="O90" s="108">
        <f t="shared" si="21"/>
        <v>-120</v>
      </c>
      <c r="P90" s="108">
        <f t="shared" si="21"/>
        <v>-120</v>
      </c>
    </row>
    <row r="91" spans="2:16" ht="24" customHeight="1">
      <c r="B91" s="5"/>
      <c r="C91" s="241" t="s">
        <v>224</v>
      </c>
      <c r="D91" s="242"/>
      <c r="E91" s="243"/>
      <c r="F91" s="101"/>
      <c r="G91" s="106">
        <v>3220.26</v>
      </c>
      <c r="H91" s="106">
        <v>3220.26</v>
      </c>
      <c r="I91" s="254"/>
      <c r="J91" s="254"/>
      <c r="K91" s="86"/>
      <c r="L91" s="66">
        <v>0</v>
      </c>
      <c r="M91" s="66">
        <v>0</v>
      </c>
      <c r="N91" s="95"/>
      <c r="O91" s="108">
        <f t="shared" si="21"/>
        <v>-3220.26</v>
      </c>
      <c r="P91" s="108">
        <f t="shared" si="21"/>
        <v>-3220.26</v>
      </c>
    </row>
    <row r="92" spans="2:16" ht="12.75">
      <c r="B92" s="68">
        <v>4</v>
      </c>
      <c r="C92" s="248" t="s">
        <v>122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</row>
    <row r="93" spans="2:16" ht="27" customHeight="1">
      <c r="B93" s="132"/>
      <c r="C93" s="282" t="s">
        <v>202</v>
      </c>
      <c r="D93" s="283"/>
      <c r="E93" s="284"/>
      <c r="F93" s="132"/>
      <c r="G93" s="132">
        <v>100</v>
      </c>
      <c r="H93" s="132">
        <v>100</v>
      </c>
      <c r="I93" s="132"/>
      <c r="J93" s="132"/>
      <c r="K93" s="132"/>
      <c r="L93" s="132">
        <v>0</v>
      </c>
      <c r="M93" s="132">
        <v>0</v>
      </c>
      <c r="N93" s="132"/>
      <c r="O93" s="132">
        <f>L93-G93</f>
        <v>-100</v>
      </c>
      <c r="P93" s="132">
        <f>M93-H93</f>
        <v>-100</v>
      </c>
    </row>
    <row r="94" spans="2:16" ht="25.5" customHeight="1">
      <c r="B94" s="5"/>
      <c r="C94" s="241" t="s">
        <v>203</v>
      </c>
      <c r="D94" s="242"/>
      <c r="E94" s="243"/>
      <c r="F94" s="101"/>
      <c r="G94" s="132">
        <v>100</v>
      </c>
      <c r="H94" s="132">
        <v>100</v>
      </c>
      <c r="I94" s="254"/>
      <c r="J94" s="254"/>
      <c r="K94" s="86"/>
      <c r="L94" s="104">
        <v>0</v>
      </c>
      <c r="M94" s="104">
        <v>0</v>
      </c>
      <c r="N94" s="95"/>
      <c r="O94" s="132">
        <f aca="true" t="shared" si="22" ref="O94:P98">L94-G94</f>
        <v>-100</v>
      </c>
      <c r="P94" s="132">
        <f t="shared" si="22"/>
        <v>-100</v>
      </c>
    </row>
    <row r="95" spans="2:25" ht="39" customHeight="1">
      <c r="B95" s="5"/>
      <c r="C95" s="241" t="s">
        <v>204</v>
      </c>
      <c r="D95" s="242"/>
      <c r="E95" s="243"/>
      <c r="F95" s="101"/>
      <c r="G95" s="132">
        <v>100</v>
      </c>
      <c r="H95" s="132">
        <v>100</v>
      </c>
      <c r="I95" s="254"/>
      <c r="J95" s="254"/>
      <c r="K95" s="86"/>
      <c r="L95" s="104">
        <v>0</v>
      </c>
      <c r="M95" s="104">
        <v>0</v>
      </c>
      <c r="N95" s="95"/>
      <c r="O95" s="132">
        <f t="shared" si="22"/>
        <v>-100</v>
      </c>
      <c r="P95" s="132">
        <f t="shared" si="22"/>
        <v>-100</v>
      </c>
      <c r="W95" s="38"/>
      <c r="X95" s="38"/>
      <c r="Y95" s="38"/>
    </row>
    <row r="96" spans="2:25" ht="26.25" customHeight="1">
      <c r="B96" s="5"/>
      <c r="C96" s="241" t="s">
        <v>205</v>
      </c>
      <c r="D96" s="242"/>
      <c r="E96" s="243"/>
      <c r="F96" s="101"/>
      <c r="G96" s="132">
        <v>100</v>
      </c>
      <c r="H96" s="132">
        <v>100</v>
      </c>
      <c r="I96" s="254"/>
      <c r="J96" s="254"/>
      <c r="K96" s="86"/>
      <c r="L96" s="104">
        <v>0</v>
      </c>
      <c r="M96" s="104">
        <v>0</v>
      </c>
      <c r="N96" s="95"/>
      <c r="O96" s="132">
        <f t="shared" si="22"/>
        <v>-100</v>
      </c>
      <c r="P96" s="132">
        <f t="shared" si="22"/>
        <v>-100</v>
      </c>
      <c r="W96" s="38"/>
      <c r="X96" s="38"/>
      <c r="Y96" s="38"/>
    </row>
    <row r="97" spans="2:25" ht="30" customHeight="1">
      <c r="B97" s="5"/>
      <c r="C97" s="241" t="s">
        <v>225</v>
      </c>
      <c r="D97" s="242"/>
      <c r="E97" s="243"/>
      <c r="F97" s="101"/>
      <c r="G97" s="132">
        <v>100</v>
      </c>
      <c r="H97" s="132">
        <v>100</v>
      </c>
      <c r="I97" s="254"/>
      <c r="J97" s="254"/>
      <c r="K97" s="86"/>
      <c r="L97" s="104">
        <v>0</v>
      </c>
      <c r="M97" s="104">
        <v>0</v>
      </c>
      <c r="N97" s="95"/>
      <c r="O97" s="132">
        <f t="shared" si="22"/>
        <v>-100</v>
      </c>
      <c r="P97" s="132">
        <f t="shared" si="22"/>
        <v>-100</v>
      </c>
      <c r="W97" s="281"/>
      <c r="X97" s="281"/>
      <c r="Y97" s="38"/>
    </row>
    <row r="98" spans="2:25" ht="26.25" customHeight="1">
      <c r="B98" s="5"/>
      <c r="C98" s="241" t="s">
        <v>226</v>
      </c>
      <c r="D98" s="242"/>
      <c r="E98" s="243"/>
      <c r="F98" s="101"/>
      <c r="G98" s="132">
        <v>100</v>
      </c>
      <c r="H98" s="132">
        <v>100</v>
      </c>
      <c r="I98" s="254"/>
      <c r="J98" s="254"/>
      <c r="K98" s="86"/>
      <c r="L98" s="104">
        <v>0</v>
      </c>
      <c r="M98" s="104">
        <v>0</v>
      </c>
      <c r="N98" s="95"/>
      <c r="O98" s="132">
        <f t="shared" si="22"/>
        <v>-100</v>
      </c>
      <c r="P98" s="132">
        <f t="shared" si="22"/>
        <v>-100</v>
      </c>
      <c r="W98" s="281"/>
      <c r="X98" s="281"/>
      <c r="Y98" s="38"/>
    </row>
    <row r="99" spans="3:25" ht="12.75">
      <c r="C99" s="36"/>
      <c r="D99" s="11"/>
      <c r="W99" s="281"/>
      <c r="X99" s="281"/>
      <c r="Y99" s="38"/>
    </row>
    <row r="100" spans="3:25" ht="12.75">
      <c r="C100" s="36"/>
      <c r="D100" s="11"/>
      <c r="W100" s="281"/>
      <c r="X100" s="281"/>
      <c r="Y100" s="38"/>
    </row>
    <row r="101" spans="3:25" ht="12.75">
      <c r="C101" s="36"/>
      <c r="D101" s="11"/>
      <c r="W101" s="281"/>
      <c r="X101" s="281"/>
      <c r="Y101" s="38"/>
    </row>
    <row r="102" spans="3:25" ht="12.75">
      <c r="C102" s="36"/>
      <c r="D102" s="11"/>
      <c r="W102" s="281"/>
      <c r="X102" s="281"/>
      <c r="Y102" s="38"/>
    </row>
    <row r="103" spans="3:25" ht="12.75">
      <c r="C103" s="36"/>
      <c r="D103" s="11"/>
      <c r="W103" s="38"/>
      <c r="X103" s="38"/>
      <c r="Y103" s="38"/>
    </row>
    <row r="104" spans="3:25" ht="12.75">
      <c r="C104" s="36"/>
      <c r="D104" s="11"/>
      <c r="W104" s="38"/>
      <c r="X104" s="38"/>
      <c r="Y104" s="38"/>
    </row>
    <row r="105" spans="3:4" ht="12.75">
      <c r="C105" s="36"/>
      <c r="D105" s="11"/>
    </row>
    <row r="106" spans="3:4" ht="12.75">
      <c r="C106" s="36"/>
      <c r="D106" s="11"/>
    </row>
    <row r="107" spans="3:4" ht="12.75">
      <c r="C107" s="36"/>
      <c r="D107" s="11"/>
    </row>
    <row r="108" spans="3:4" ht="12.75">
      <c r="C108" s="36"/>
      <c r="D108" s="11"/>
    </row>
    <row r="109" spans="3:4" ht="12.75">
      <c r="C109" s="36"/>
      <c r="D109" s="11"/>
    </row>
    <row r="110" spans="3:4" ht="12.75">
      <c r="C110" s="36"/>
      <c r="D110" s="11"/>
    </row>
    <row r="111" spans="3:4" ht="12.75">
      <c r="C111" s="36"/>
      <c r="D111" s="11"/>
    </row>
    <row r="112" spans="3:4" ht="12.75">
      <c r="C112" s="36"/>
      <c r="D112" s="11"/>
    </row>
    <row r="113" spans="3:4" ht="12.75">
      <c r="C113" s="36"/>
      <c r="D113" s="11"/>
    </row>
    <row r="114" spans="3:4" ht="12.75">
      <c r="C114" s="36"/>
      <c r="D114" s="11"/>
    </row>
    <row r="115" spans="3:4" ht="12.75">
      <c r="C115" s="36"/>
      <c r="D115" s="11"/>
    </row>
    <row r="116" spans="3:4" ht="12.75">
      <c r="C116" s="36"/>
      <c r="D116" s="11"/>
    </row>
    <row r="117" spans="3:4" ht="12.75">
      <c r="C117" s="36"/>
      <c r="D117" s="11"/>
    </row>
    <row r="118" spans="3:4" ht="12.75">
      <c r="C118" s="36"/>
      <c r="D118" s="11"/>
    </row>
    <row r="119" spans="3:4" ht="12.75">
      <c r="C119" s="36"/>
      <c r="D119" s="11"/>
    </row>
    <row r="120" spans="3:4" ht="12.75">
      <c r="C120" s="36"/>
      <c r="D120" s="11"/>
    </row>
    <row r="121" spans="3:4" ht="12.75">
      <c r="C121" s="36"/>
      <c r="D121" s="11"/>
    </row>
    <row r="122" spans="3:4" ht="12.75">
      <c r="C122" s="36"/>
      <c r="D122" s="11"/>
    </row>
    <row r="123" spans="3:4" ht="12.75">
      <c r="C123" s="36"/>
      <c r="D123" s="11"/>
    </row>
    <row r="124" spans="3:4" ht="12.75">
      <c r="C124" s="36"/>
      <c r="D124" s="11"/>
    </row>
    <row r="125" spans="3:4" ht="12.75">
      <c r="C125" s="36"/>
      <c r="D125" s="11"/>
    </row>
    <row r="126" spans="3:4" ht="12.75">
      <c r="C126" s="36"/>
      <c r="D126" s="11"/>
    </row>
    <row r="127" spans="3:4" ht="12.75">
      <c r="C127" s="36"/>
      <c r="D127" s="11"/>
    </row>
    <row r="128" spans="3:4" ht="12.75">
      <c r="C128" s="36"/>
      <c r="D128" s="11"/>
    </row>
    <row r="129" spans="3:4" ht="12.75">
      <c r="C129" s="36"/>
      <c r="D129" s="11"/>
    </row>
    <row r="130" spans="3:4" ht="12.75">
      <c r="C130" s="36"/>
      <c r="D130" s="11"/>
    </row>
    <row r="131" spans="3:4" ht="12.75">
      <c r="C131" s="36"/>
      <c r="D131" s="11"/>
    </row>
    <row r="132" spans="3:4" ht="12.75">
      <c r="C132" s="36"/>
      <c r="D132" s="11"/>
    </row>
    <row r="133" spans="3:4" ht="12.75">
      <c r="C133" s="36"/>
      <c r="D133" s="11"/>
    </row>
    <row r="134" spans="3:4" ht="12.75">
      <c r="C134" s="36"/>
      <c r="D134" s="11"/>
    </row>
    <row r="135" spans="3:4" ht="12.75">
      <c r="C135" s="36"/>
      <c r="D135" s="11"/>
    </row>
    <row r="136" spans="3:4" ht="12.75">
      <c r="C136" s="36"/>
      <c r="D136" s="11"/>
    </row>
    <row r="137" spans="3:4" ht="12.75">
      <c r="C137" s="36"/>
      <c r="D137" s="11"/>
    </row>
    <row r="138" spans="3:4" ht="12.75">
      <c r="C138" s="36"/>
      <c r="D138" s="11"/>
    </row>
    <row r="139" spans="3:4" ht="12.75">
      <c r="C139" s="36"/>
      <c r="D139" s="11"/>
    </row>
    <row r="140" spans="3:4" ht="12.75">
      <c r="C140" s="36"/>
      <c r="D140" s="11"/>
    </row>
    <row r="141" spans="3:4" ht="12.75">
      <c r="C141" s="36"/>
      <c r="D141" s="11"/>
    </row>
    <row r="142" spans="3:4" ht="12.75">
      <c r="C142" s="36"/>
      <c r="D142" s="11"/>
    </row>
    <row r="143" spans="3:4" ht="12.75">
      <c r="C143" s="36"/>
      <c r="D143" s="11"/>
    </row>
    <row r="144" spans="3:4" ht="12.75">
      <c r="C144" s="36"/>
      <c r="D144" s="11"/>
    </row>
    <row r="145" spans="3:4" ht="12.75">
      <c r="C145" s="36"/>
      <c r="D145" s="11"/>
    </row>
    <row r="146" spans="3:4" ht="12.75">
      <c r="C146" s="36"/>
      <c r="D146" s="11"/>
    </row>
    <row r="147" spans="3:4" ht="12.75">
      <c r="C147" s="36"/>
      <c r="D147" s="11"/>
    </row>
    <row r="148" spans="3:4" ht="12.75">
      <c r="C148" s="36"/>
      <c r="D148" s="11"/>
    </row>
    <row r="149" spans="2:9" ht="12.75">
      <c r="B149" s="53"/>
      <c r="C149" s="54" t="s">
        <v>65</v>
      </c>
      <c r="D149" s="53" t="s">
        <v>66</v>
      </c>
      <c r="E149" s="53"/>
      <c r="F149" s="53"/>
      <c r="G149" s="53"/>
      <c r="H149" s="53"/>
      <c r="I149" s="53"/>
    </row>
    <row r="150" spans="3:17" ht="30" customHeight="1">
      <c r="C150" s="237" t="s">
        <v>63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7"/>
    </row>
    <row r="151" spans="1:16" s="7" customFormat="1" ht="21" customHeight="1">
      <c r="A151" s="18" t="s">
        <v>67</v>
      </c>
      <c r="C151" s="225" t="s">
        <v>68</v>
      </c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</row>
    <row r="152" spans="3:16" ht="25.5" customHeight="1">
      <c r="C152" s="225" t="s">
        <v>128</v>
      </c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</row>
    <row r="153" spans="1:16" ht="12.75">
      <c r="A153" s="1"/>
      <c r="B153" s="1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</row>
    <row r="154" spans="1:10" ht="16.5" customHeight="1">
      <c r="A154" s="1"/>
      <c r="B154" s="1"/>
      <c r="C154" s="239"/>
      <c r="D154" s="239"/>
      <c r="E154" s="239"/>
      <c r="F154" s="240"/>
      <c r="G154" s="240"/>
      <c r="H154" s="240"/>
      <c r="I154" s="1"/>
      <c r="J154" s="1"/>
    </row>
    <row r="155" spans="1:10" ht="20.25" customHeight="1">
      <c r="A155" s="1"/>
      <c r="B155" s="1"/>
      <c r="C155" s="1"/>
      <c r="D155" s="1"/>
      <c r="E155" s="1"/>
      <c r="F155" s="250"/>
      <c r="G155" s="250"/>
      <c r="H155" s="250"/>
      <c r="I155" s="1"/>
      <c r="J155" s="1"/>
    </row>
    <row r="156" spans="1:10" ht="13.5" customHeight="1">
      <c r="A156" s="1"/>
      <c r="B156" s="1"/>
      <c r="C156" s="251"/>
      <c r="D156" s="251"/>
      <c r="E156" s="251"/>
      <c r="F156" s="1"/>
      <c r="G156" s="1"/>
      <c r="H156" s="1"/>
      <c r="I156" s="1"/>
      <c r="J156" s="1"/>
    </row>
    <row r="157" spans="1:10" ht="14.25" customHeight="1">
      <c r="A157" s="1"/>
      <c r="B157" s="1"/>
      <c r="C157" s="239"/>
      <c r="D157" s="239"/>
      <c r="E157" s="239"/>
      <c r="F157" s="240"/>
      <c r="G157" s="240"/>
      <c r="H157" s="240"/>
      <c r="I157" s="1"/>
      <c r="J157" s="1"/>
    </row>
    <row r="158" spans="1:10" ht="7.5" customHeight="1">
      <c r="A158" s="1"/>
      <c r="B158" s="1"/>
      <c r="C158" s="1"/>
      <c r="D158" s="1"/>
      <c r="E158" s="1"/>
      <c r="F158" s="250"/>
      <c r="G158" s="250"/>
      <c r="H158" s="250"/>
      <c r="I158" s="1"/>
      <c r="J158" s="1"/>
    </row>
    <row r="159" spans="3:8" ht="12.75">
      <c r="C159" s="38"/>
      <c r="D159" s="38"/>
      <c r="E159" s="38"/>
      <c r="F159" s="38"/>
      <c r="G159" s="38"/>
      <c r="H159" s="38"/>
    </row>
    <row r="160" spans="3:8" ht="12.75">
      <c r="C160" s="38"/>
      <c r="D160" s="38"/>
      <c r="E160" s="38"/>
      <c r="F160" s="38"/>
      <c r="G160" s="38"/>
      <c r="H160" s="38"/>
    </row>
    <row r="161" spans="3:8" ht="12.75">
      <c r="C161" s="38"/>
      <c r="D161" s="38"/>
      <c r="E161" s="38"/>
      <c r="F161" s="38"/>
      <c r="G161" s="38"/>
      <c r="H161" s="38"/>
    </row>
  </sheetData>
  <sheetProtection/>
  <mergeCells count="212">
    <mergeCell ref="C75:E75"/>
    <mergeCell ref="W101:X101"/>
    <mergeCell ref="W102:X102"/>
    <mergeCell ref="C97:E97"/>
    <mergeCell ref="I97:J97"/>
    <mergeCell ref="C98:E98"/>
    <mergeCell ref="I98:J98"/>
    <mergeCell ref="W97:X97"/>
    <mergeCell ref="W98:X98"/>
    <mergeCell ref="C95:E95"/>
    <mergeCell ref="I95:J95"/>
    <mergeCell ref="C96:E96"/>
    <mergeCell ref="I96:J96"/>
    <mergeCell ref="W99:X99"/>
    <mergeCell ref="W100:X100"/>
    <mergeCell ref="C91:E91"/>
    <mergeCell ref="I91:J91"/>
    <mergeCell ref="C92:P92"/>
    <mergeCell ref="C93:E93"/>
    <mergeCell ref="C94:E94"/>
    <mergeCell ref="I94:J94"/>
    <mergeCell ref="C89:E89"/>
    <mergeCell ref="I89:J89"/>
    <mergeCell ref="I83:J83"/>
    <mergeCell ref="B85:P85"/>
    <mergeCell ref="C86:P86"/>
    <mergeCell ref="C90:E90"/>
    <mergeCell ref="I90:J90"/>
    <mergeCell ref="C83:E83"/>
    <mergeCell ref="I88:J88"/>
    <mergeCell ref="C81:E81"/>
    <mergeCell ref="I81:J81"/>
    <mergeCell ref="I79:J79"/>
    <mergeCell ref="C82:E82"/>
    <mergeCell ref="I82:J82"/>
    <mergeCell ref="C77:E77"/>
    <mergeCell ref="C78:E78"/>
    <mergeCell ref="C79:E79"/>
    <mergeCell ref="I72:J72"/>
    <mergeCell ref="C73:E73"/>
    <mergeCell ref="I73:J73"/>
    <mergeCell ref="C74:E74"/>
    <mergeCell ref="I74:J74"/>
    <mergeCell ref="C84:E84"/>
    <mergeCell ref="I84:J84"/>
    <mergeCell ref="C80:E80"/>
    <mergeCell ref="I80:J80"/>
    <mergeCell ref="B76:P76"/>
    <mergeCell ref="C68:E68"/>
    <mergeCell ref="I68:J68"/>
    <mergeCell ref="C69:E69"/>
    <mergeCell ref="I69:J69"/>
    <mergeCell ref="C70:E70"/>
    <mergeCell ref="I70:J70"/>
    <mergeCell ref="C71:E71"/>
    <mergeCell ref="I71:J71"/>
    <mergeCell ref="C72:E72"/>
    <mergeCell ref="V63:W63"/>
    <mergeCell ref="V64:W64"/>
    <mergeCell ref="V65:W65"/>
    <mergeCell ref="T63:U63"/>
    <mergeCell ref="T64:U64"/>
    <mergeCell ref="T65:U65"/>
    <mergeCell ref="C66:E66"/>
    <mergeCell ref="B60:P60"/>
    <mergeCell ref="B61:P61"/>
    <mergeCell ref="C64:E64"/>
    <mergeCell ref="I64:J64"/>
    <mergeCell ref="C65:E65"/>
    <mergeCell ref="I65:J65"/>
    <mergeCell ref="I66:J66"/>
    <mergeCell ref="C67:E67"/>
    <mergeCell ref="I67:J67"/>
    <mergeCell ref="V61:W61"/>
    <mergeCell ref="X60:Y60"/>
    <mergeCell ref="X61:Y61"/>
    <mergeCell ref="C87:E87"/>
    <mergeCell ref="I87:J87"/>
    <mergeCell ref="V60:W60"/>
    <mergeCell ref="U55:V55"/>
    <mergeCell ref="U56:V56"/>
    <mergeCell ref="U57:V57"/>
    <mergeCell ref="U58:V58"/>
    <mergeCell ref="C88:E88"/>
    <mergeCell ref="U59:V59"/>
    <mergeCell ref="C58:E58"/>
    <mergeCell ref="C59:E59"/>
    <mergeCell ref="C62:E62"/>
    <mergeCell ref="C63:E63"/>
    <mergeCell ref="I63:J63"/>
    <mergeCell ref="I44:J44"/>
    <mergeCell ref="Z56:AB56"/>
    <mergeCell ref="Z57:AB57"/>
    <mergeCell ref="C52:E52"/>
    <mergeCell ref="C53:E53"/>
    <mergeCell ref="C54:E54"/>
    <mergeCell ref="C55:E55"/>
    <mergeCell ref="C56:E56"/>
    <mergeCell ref="U53:V53"/>
    <mergeCell ref="U54:V54"/>
    <mergeCell ref="I38:J38"/>
    <mergeCell ref="I39:J39"/>
    <mergeCell ref="I40:J40"/>
    <mergeCell ref="I41:J41"/>
    <mergeCell ref="I42:J42"/>
    <mergeCell ref="I43:J43"/>
    <mergeCell ref="U45:V45"/>
    <mergeCell ref="U46:V46"/>
    <mergeCell ref="U47:V47"/>
    <mergeCell ref="U48:V48"/>
    <mergeCell ref="U49:V49"/>
    <mergeCell ref="U39:V39"/>
    <mergeCell ref="U40:V40"/>
    <mergeCell ref="U41:V41"/>
    <mergeCell ref="U42:V42"/>
    <mergeCell ref="U43:V43"/>
    <mergeCell ref="U44:V44"/>
    <mergeCell ref="C42:E42"/>
    <mergeCell ref="C43:E43"/>
    <mergeCell ref="C44:E44"/>
    <mergeCell ref="C45:E45"/>
    <mergeCell ref="C46:E46"/>
    <mergeCell ref="C47:E47"/>
    <mergeCell ref="W35:X35"/>
    <mergeCell ref="W36:X36"/>
    <mergeCell ref="C40:E40"/>
    <mergeCell ref="C41:E41"/>
    <mergeCell ref="U36:V36"/>
    <mergeCell ref="U35:V3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U32:V32"/>
    <mergeCell ref="U33:V33"/>
    <mergeCell ref="U34:V34"/>
    <mergeCell ref="U26:V26"/>
    <mergeCell ref="U27:V27"/>
    <mergeCell ref="U28:V28"/>
    <mergeCell ref="U29:V29"/>
    <mergeCell ref="U30:V30"/>
    <mergeCell ref="U31:V31"/>
    <mergeCell ref="I45:J45"/>
    <mergeCell ref="I46:J46"/>
    <mergeCell ref="I47:J47"/>
    <mergeCell ref="I48:J48"/>
    <mergeCell ref="C51:P51"/>
    <mergeCell ref="C57:E57"/>
    <mergeCell ref="C48:E48"/>
    <mergeCell ref="C32:E32"/>
    <mergeCell ref="C33:E33"/>
    <mergeCell ref="C34:E34"/>
    <mergeCell ref="Z50:AB50"/>
    <mergeCell ref="Z51:AB51"/>
    <mergeCell ref="Z52:AB52"/>
    <mergeCell ref="Z53:AB53"/>
    <mergeCell ref="Z54:AB54"/>
    <mergeCell ref="Z55:AB55"/>
    <mergeCell ref="C26:E26"/>
    <mergeCell ref="C27:E27"/>
    <mergeCell ref="C28:E28"/>
    <mergeCell ref="C29:E29"/>
    <mergeCell ref="C30:E30"/>
    <mergeCell ref="C31:E31"/>
    <mergeCell ref="C15:E15"/>
    <mergeCell ref="C16:E16"/>
    <mergeCell ref="C17:E17"/>
    <mergeCell ref="C24:E24"/>
    <mergeCell ref="C25:E25"/>
    <mergeCell ref="F158:H158"/>
    <mergeCell ref="C154:E154"/>
    <mergeCell ref="F154:H154"/>
    <mergeCell ref="F155:H155"/>
    <mergeCell ref="C156:E156"/>
    <mergeCell ref="C11:E11"/>
    <mergeCell ref="C18:E18"/>
    <mergeCell ref="C23:E23"/>
    <mergeCell ref="C38:E38"/>
    <mergeCell ref="C153:P153"/>
    <mergeCell ref="C150:P150"/>
    <mergeCell ref="C157:E157"/>
    <mergeCell ref="F157:H157"/>
    <mergeCell ref="C39:E39"/>
    <mergeCell ref="C21:P21"/>
    <mergeCell ref="C36:P36"/>
    <mergeCell ref="C37:E37"/>
    <mergeCell ref="C152:P152"/>
    <mergeCell ref="C22:E22"/>
    <mergeCell ref="C151:P151"/>
    <mergeCell ref="C4:E4"/>
    <mergeCell ref="C6:E6"/>
    <mergeCell ref="C10:E10"/>
    <mergeCell ref="C19:P19"/>
    <mergeCell ref="C5:E5"/>
    <mergeCell ref="B7:P7"/>
    <mergeCell ref="C12:E12"/>
    <mergeCell ref="C13:E13"/>
    <mergeCell ref="C14:E14"/>
    <mergeCell ref="B2:M2"/>
    <mergeCell ref="I4:M4"/>
    <mergeCell ref="B20:P20"/>
    <mergeCell ref="B50:P50"/>
    <mergeCell ref="F4:H4"/>
    <mergeCell ref="C9:E9"/>
    <mergeCell ref="N4:P4"/>
    <mergeCell ref="B35:P35"/>
    <mergeCell ref="B8:P8"/>
  </mergeCells>
  <printOptions/>
  <pageMargins left="0" right="0" top="0.15748031496062992" bottom="0.15748031496062992" header="0.11811023622047245" footer="0.11811023622047245"/>
  <pageSetup fitToHeight="2" horizontalDpi="300" verticalDpi="300" orientation="landscape" pageOrder="overThenDown" paperSize="9" scale="75" r:id="rId1"/>
  <rowBreaks count="1" manualBreakCount="1">
    <brk id="152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4"/>
  <sheetViews>
    <sheetView view="pageBreakPreview" zoomScaleNormal="96" zoomScaleSheetLayoutView="100" zoomScalePageLayoutView="0" workbookViewId="0" topLeftCell="B100">
      <selection activeCell="C89" sqref="C89:E8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49.14062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13.5" customHeight="1">
      <c r="A1" s="1"/>
      <c r="B1" s="34"/>
      <c r="C1" s="34"/>
      <c r="D1" s="34"/>
      <c r="E1" s="34"/>
      <c r="F1" s="33"/>
      <c r="G1" s="33"/>
      <c r="H1" s="33"/>
      <c r="I1" s="33"/>
      <c r="J1" s="1"/>
    </row>
    <row r="2" spans="1:10" ht="13.5" customHeight="1">
      <c r="A2" s="1"/>
      <c r="B2" s="205" t="s">
        <v>69</v>
      </c>
      <c r="C2" s="205"/>
      <c r="D2" s="205"/>
      <c r="E2" s="205"/>
      <c r="F2" s="205"/>
      <c r="G2" s="205"/>
      <c r="H2" s="205"/>
      <c r="I2" s="205"/>
      <c r="J2" s="1"/>
    </row>
    <row r="3" spans="1:16" ht="17.25" customHeight="1">
      <c r="A3" s="1"/>
      <c r="J3" s="1"/>
      <c r="P3" s="53" t="s">
        <v>61</v>
      </c>
    </row>
    <row r="4" spans="1:18" ht="25.5" customHeight="1">
      <c r="A4" s="1"/>
      <c r="B4" s="32" t="s">
        <v>59</v>
      </c>
      <c r="C4" s="226" t="s">
        <v>23</v>
      </c>
      <c r="D4" s="226"/>
      <c r="E4" s="226"/>
      <c r="F4" s="214" t="s">
        <v>71</v>
      </c>
      <c r="G4" s="215"/>
      <c r="H4" s="216"/>
      <c r="I4" s="206" t="s">
        <v>72</v>
      </c>
      <c r="J4" s="207"/>
      <c r="K4" s="207"/>
      <c r="L4" s="207"/>
      <c r="M4" s="207"/>
      <c r="N4" s="206" t="s">
        <v>73</v>
      </c>
      <c r="O4" s="207"/>
      <c r="P4" s="207"/>
      <c r="Q4" s="39"/>
      <c r="R4" s="39"/>
    </row>
    <row r="5" spans="1:16" ht="25.5" customHeight="1">
      <c r="A5" s="1"/>
      <c r="B5" s="32"/>
      <c r="C5" s="226"/>
      <c r="D5" s="226"/>
      <c r="E5" s="226"/>
      <c r="F5" s="31" t="s">
        <v>2</v>
      </c>
      <c r="G5" s="31" t="s">
        <v>58</v>
      </c>
      <c r="H5" s="31" t="s">
        <v>4</v>
      </c>
      <c r="I5" s="30" t="s">
        <v>2</v>
      </c>
      <c r="J5" s="30" t="s">
        <v>58</v>
      </c>
      <c r="K5" s="30" t="s">
        <v>57</v>
      </c>
      <c r="L5" s="30" t="s">
        <v>3</v>
      </c>
      <c r="M5" s="30" t="s">
        <v>4</v>
      </c>
      <c r="N5" s="29" t="s">
        <v>2</v>
      </c>
      <c r="O5" s="29" t="s">
        <v>58</v>
      </c>
      <c r="P5" s="28" t="s">
        <v>4</v>
      </c>
    </row>
    <row r="6" spans="1:16" ht="18" customHeight="1">
      <c r="A6" s="1"/>
      <c r="B6" s="27" t="s">
        <v>54</v>
      </c>
      <c r="C6" s="306">
        <v>2</v>
      </c>
      <c r="D6" s="307"/>
      <c r="E6" s="308"/>
      <c r="F6" s="25">
        <v>3</v>
      </c>
      <c r="G6" s="25">
        <v>4</v>
      </c>
      <c r="H6" s="25">
        <v>5</v>
      </c>
      <c r="I6" s="25">
        <v>6</v>
      </c>
      <c r="J6" s="25" t="s">
        <v>56</v>
      </c>
      <c r="K6" s="25" t="s">
        <v>55</v>
      </c>
      <c r="L6" s="25">
        <v>7</v>
      </c>
      <c r="M6" s="25">
        <v>8</v>
      </c>
      <c r="N6" s="70">
        <v>9</v>
      </c>
      <c r="O6" s="70">
        <v>10</v>
      </c>
      <c r="P6" s="70">
        <v>11</v>
      </c>
    </row>
    <row r="7" spans="1:16" ht="25.5" customHeight="1">
      <c r="A7" s="1"/>
      <c r="B7" s="71"/>
      <c r="C7" s="298" t="s">
        <v>27</v>
      </c>
      <c r="D7" s="299"/>
      <c r="E7" s="299"/>
      <c r="F7" s="84">
        <v>51472.69249</v>
      </c>
      <c r="G7" s="85">
        <v>1792.38474</v>
      </c>
      <c r="H7" s="85">
        <f>G7+F7</f>
        <v>53265.07723</v>
      </c>
      <c r="I7" s="84">
        <f>'5.1.'!G22</f>
        <v>54661.36743</v>
      </c>
      <c r="J7" s="84"/>
      <c r="K7" s="84"/>
      <c r="L7" s="84">
        <f>'5.1.'!H23+'5.1.'!H24</f>
        <v>0</v>
      </c>
      <c r="M7" s="84">
        <f>L7+I7</f>
        <v>54661.36743</v>
      </c>
      <c r="N7" s="141">
        <f>I7/F7*100-100</f>
        <v>6.194886619967434</v>
      </c>
      <c r="O7" s="142">
        <f>L7/G7*100-100</f>
        <v>-100</v>
      </c>
      <c r="P7" s="142">
        <f>M7/H7*100-100</f>
        <v>2.6213989965146993</v>
      </c>
    </row>
    <row r="8" spans="1:16" ht="19.5" customHeight="1">
      <c r="A8" s="1"/>
      <c r="B8" s="309" t="s">
        <v>115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1"/>
    </row>
    <row r="9" spans="2:16" ht="18" customHeight="1">
      <c r="B9" s="300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2"/>
    </row>
    <row r="10" spans="2:16" ht="12.75">
      <c r="B10" s="312" t="s">
        <v>33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</row>
    <row r="11" spans="2:16" s="53" customFormat="1" ht="30" customHeight="1" thickBot="1">
      <c r="B11" s="291" t="s">
        <v>211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3"/>
    </row>
    <row r="12" spans="2:16" ht="68.25" customHeight="1" thickBot="1">
      <c r="B12" s="294" t="s">
        <v>227</v>
      </c>
      <c r="C12" s="295"/>
      <c r="D12" s="295"/>
      <c r="E12" s="295"/>
      <c r="F12" s="296"/>
      <c r="G12" s="296"/>
      <c r="H12" s="295"/>
      <c r="I12" s="295"/>
      <c r="J12" s="295"/>
      <c r="K12" s="295"/>
      <c r="L12" s="295"/>
      <c r="M12" s="295"/>
      <c r="N12" s="295"/>
      <c r="O12" s="295"/>
      <c r="P12" s="297"/>
    </row>
    <row r="13" spans="2:17" ht="18" customHeight="1">
      <c r="B13" s="110" t="s">
        <v>54</v>
      </c>
      <c r="C13" s="285" t="s">
        <v>53</v>
      </c>
      <c r="D13" s="286"/>
      <c r="E13" s="286"/>
      <c r="F13" s="168"/>
      <c r="G13" s="168"/>
      <c r="H13" s="111"/>
      <c r="I13" s="84"/>
      <c r="J13" s="84"/>
      <c r="K13" s="84"/>
      <c r="L13" s="84"/>
      <c r="M13" s="111"/>
      <c r="N13" s="84"/>
      <c r="O13" s="84"/>
      <c r="P13" s="84"/>
      <c r="Q13" s="7"/>
    </row>
    <row r="14" spans="2:17" ht="21.75" customHeight="1">
      <c r="B14" s="110"/>
      <c r="C14" s="313" t="str">
        <f>'5.3. Показники '!C10:E10</f>
        <v>кількість штатних одиниць</v>
      </c>
      <c r="D14" s="314"/>
      <c r="E14" s="314"/>
      <c r="F14" s="169">
        <v>167</v>
      </c>
      <c r="G14" s="170"/>
      <c r="H14" s="145">
        <f>F14</f>
        <v>167</v>
      </c>
      <c r="I14" s="144">
        <f>'5.3. Показники '!M10</f>
        <v>167</v>
      </c>
      <c r="J14" s="84"/>
      <c r="K14" s="84"/>
      <c r="L14" s="84"/>
      <c r="M14" s="145">
        <f>I14</f>
        <v>167</v>
      </c>
      <c r="N14" s="146">
        <f>I14/F14*100-100</f>
        <v>0</v>
      </c>
      <c r="O14" s="84"/>
      <c r="P14" s="146">
        <f>N14</f>
        <v>0</v>
      </c>
      <c r="Q14" s="7"/>
    </row>
    <row r="15" spans="2:17" ht="21" customHeight="1">
      <c r="B15" s="110"/>
      <c r="C15" s="313" t="str">
        <f>'5.3. Показники '!C11:E11</f>
        <v>кількість управлінь, відділів</v>
      </c>
      <c r="D15" s="314"/>
      <c r="E15" s="314"/>
      <c r="F15" s="169">
        <v>17</v>
      </c>
      <c r="G15" s="170"/>
      <c r="H15" s="145">
        <f aca="true" t="shared" si="0" ref="H15:H22">F15</f>
        <v>17</v>
      </c>
      <c r="I15" s="144">
        <f>'5.3. Показники '!M11</f>
        <v>17</v>
      </c>
      <c r="J15" s="84"/>
      <c r="K15" s="84"/>
      <c r="L15" s="84"/>
      <c r="M15" s="145">
        <f aca="true" t="shared" si="1" ref="M15:M21">I15</f>
        <v>17</v>
      </c>
      <c r="N15" s="146">
        <f>I15/F15*100-100</f>
        <v>0</v>
      </c>
      <c r="O15" s="84"/>
      <c r="P15" s="146">
        <f aca="true" t="shared" si="2" ref="P15:P22">N15</f>
        <v>0</v>
      </c>
      <c r="Q15" s="7"/>
    </row>
    <row r="16" spans="2:17" ht="30" customHeight="1">
      <c r="B16" s="110"/>
      <c r="C16" s="313" t="str">
        <f>'5.3. Показники '!C12:E12</f>
        <v>кількість працівників, які приймають участь у засіданнях комісії по легалізації заробітної плати</v>
      </c>
      <c r="D16" s="314"/>
      <c r="E16" s="314"/>
      <c r="F16" s="169">
        <v>2</v>
      </c>
      <c r="G16" s="170"/>
      <c r="H16" s="145">
        <f t="shared" si="0"/>
        <v>2</v>
      </c>
      <c r="I16" s="144">
        <f>'5.3. Показники '!M12</f>
        <v>2</v>
      </c>
      <c r="J16" s="84"/>
      <c r="K16" s="84"/>
      <c r="L16" s="84"/>
      <c r="M16" s="145">
        <f t="shared" si="1"/>
        <v>2</v>
      </c>
      <c r="N16" s="146">
        <f>I16/F16*100-100</f>
        <v>0</v>
      </c>
      <c r="O16" s="84"/>
      <c r="P16" s="146">
        <f t="shared" si="2"/>
        <v>0</v>
      </c>
      <c r="Q16" s="7"/>
    </row>
    <row r="17" spans="1:16" s="7" customFormat="1" ht="30.75" customHeight="1">
      <c r="A17" s="18" t="s">
        <v>67</v>
      </c>
      <c r="B17" s="110"/>
      <c r="C17" s="313" t="str">
        <f>'5.3. Показники '!C13:E13</f>
        <v>кількість працівників, які погоджують колективні договори підприємств та організацій</v>
      </c>
      <c r="D17" s="314"/>
      <c r="E17" s="314"/>
      <c r="F17" s="169">
        <v>1</v>
      </c>
      <c r="G17" s="170"/>
      <c r="H17" s="145">
        <f t="shared" si="0"/>
        <v>1</v>
      </c>
      <c r="I17" s="144">
        <f>'5.3. Показники '!M13</f>
        <v>1</v>
      </c>
      <c r="J17" s="84"/>
      <c r="K17" s="84"/>
      <c r="L17" s="84"/>
      <c r="M17" s="145">
        <f t="shared" si="1"/>
        <v>1</v>
      </c>
      <c r="N17" s="146">
        <f>I17/F17*100-100</f>
        <v>0</v>
      </c>
      <c r="O17" s="84"/>
      <c r="P17" s="146">
        <f t="shared" si="2"/>
        <v>0</v>
      </c>
    </row>
    <row r="18" spans="1:16" s="7" customFormat="1" ht="28.5" customHeight="1">
      <c r="A18" s="18"/>
      <c r="B18" s="110"/>
      <c r="C18" s="313" t="str">
        <f>'5.3. Показники '!C14:E14</f>
        <v>кількість працівників, які готують накази, рішення, розпорядження </v>
      </c>
      <c r="D18" s="314"/>
      <c r="E18" s="314"/>
      <c r="F18" s="169">
        <v>4</v>
      </c>
      <c r="G18" s="170"/>
      <c r="H18" s="145">
        <f t="shared" si="0"/>
        <v>4</v>
      </c>
      <c r="I18" s="144">
        <f>'5.3. Показники '!M14</f>
        <v>4</v>
      </c>
      <c r="J18" s="84"/>
      <c r="K18" s="84"/>
      <c r="L18" s="84"/>
      <c r="M18" s="145">
        <f t="shared" si="1"/>
        <v>4</v>
      </c>
      <c r="N18" s="146">
        <v>0</v>
      </c>
      <c r="O18" s="84"/>
      <c r="P18" s="146">
        <f t="shared" si="2"/>
        <v>0</v>
      </c>
    </row>
    <row r="19" spans="1:16" s="7" customFormat="1" ht="27.75" customHeight="1">
      <c r="A19" s="18"/>
      <c r="B19" s="110"/>
      <c r="C19" s="313" t="str">
        <f>'5.3. Показники '!C15:E15</f>
        <v>кількість працівників, які приймають участь у засіданнях комісії щодо призначення соціальної допомоги</v>
      </c>
      <c r="D19" s="314"/>
      <c r="E19" s="314"/>
      <c r="F19" s="169">
        <v>10</v>
      </c>
      <c r="G19" s="170"/>
      <c r="H19" s="145">
        <f t="shared" si="0"/>
        <v>10</v>
      </c>
      <c r="I19" s="144">
        <f>'5.3. Показники '!M15</f>
        <v>10</v>
      </c>
      <c r="J19" s="84"/>
      <c r="K19" s="84"/>
      <c r="L19" s="84"/>
      <c r="M19" s="145">
        <f t="shared" si="1"/>
        <v>10</v>
      </c>
      <c r="N19" s="146">
        <v>0</v>
      </c>
      <c r="O19" s="84"/>
      <c r="P19" s="146">
        <f t="shared" si="2"/>
        <v>0</v>
      </c>
    </row>
    <row r="20" spans="1:16" s="7" customFormat="1" ht="15" customHeight="1">
      <c r="A20" s="18"/>
      <c r="B20" s="110"/>
      <c r="C20" s="313" t="str">
        <f>'5.3. Показники '!C16:E16</f>
        <v>кількість працівників зайнятих призначенням субсидій</v>
      </c>
      <c r="D20" s="314"/>
      <c r="E20" s="314"/>
      <c r="F20" s="169">
        <v>48</v>
      </c>
      <c r="G20" s="170"/>
      <c r="H20" s="145">
        <f t="shared" si="0"/>
        <v>48</v>
      </c>
      <c r="I20" s="144">
        <f>'5.3. Показники '!M16</f>
        <v>48</v>
      </c>
      <c r="J20" s="84"/>
      <c r="K20" s="84"/>
      <c r="L20" s="84"/>
      <c r="M20" s="145">
        <f t="shared" si="1"/>
        <v>48</v>
      </c>
      <c r="N20" s="146">
        <f>I20/F20*100-100</f>
        <v>0</v>
      </c>
      <c r="O20" s="84"/>
      <c r="P20" s="146">
        <f t="shared" si="2"/>
        <v>0</v>
      </c>
    </row>
    <row r="21" spans="1:16" s="7" customFormat="1" ht="15" customHeight="1">
      <c r="A21" s="18"/>
      <c r="B21" s="143"/>
      <c r="C21" s="313" t="str">
        <f>'5.3. Показники '!C17:E17</f>
        <v>кількість працівників зайнятих перевірками достовірності наданих даних про доходи</v>
      </c>
      <c r="D21" s="314"/>
      <c r="E21" s="314"/>
      <c r="F21" s="169">
        <v>10</v>
      </c>
      <c r="G21" s="170"/>
      <c r="H21" s="145">
        <f t="shared" si="0"/>
        <v>10</v>
      </c>
      <c r="I21" s="144" t="e">
        <f>'5.3. Показники '!#REF!</f>
        <v>#REF!</v>
      </c>
      <c r="J21" s="84"/>
      <c r="K21" s="84"/>
      <c r="L21" s="84"/>
      <c r="M21" s="145" t="e">
        <f t="shared" si="1"/>
        <v>#REF!</v>
      </c>
      <c r="N21" s="146" t="e">
        <f>I21/F21*100-100</f>
        <v>#REF!</v>
      </c>
      <c r="O21" s="84"/>
      <c r="P21" s="146" t="e">
        <f t="shared" si="2"/>
        <v>#REF!</v>
      </c>
    </row>
    <row r="22" spans="1:16" s="7" customFormat="1" ht="15" customHeight="1">
      <c r="A22" s="18"/>
      <c r="B22" s="143"/>
      <c r="C22" s="313" t="str">
        <f>'5.3. Показники '!C18:E18</f>
        <v>кількість працівників зайнятих у судових засіданнях</v>
      </c>
      <c r="D22" s="314"/>
      <c r="E22" s="314"/>
      <c r="F22" s="169">
        <v>2</v>
      </c>
      <c r="G22" s="170"/>
      <c r="H22" s="145">
        <f t="shared" si="0"/>
        <v>2</v>
      </c>
      <c r="I22" s="144">
        <v>2</v>
      </c>
      <c r="J22" s="84"/>
      <c r="K22" s="84"/>
      <c r="L22" s="84"/>
      <c r="M22" s="145">
        <f>I22</f>
        <v>2</v>
      </c>
      <c r="N22" s="146">
        <f>I22/F22*100-100</f>
        <v>0</v>
      </c>
      <c r="O22" s="84"/>
      <c r="P22" s="146">
        <f t="shared" si="2"/>
        <v>0</v>
      </c>
    </row>
    <row r="23" spans="2:23" ht="17.25" customHeight="1">
      <c r="B23" s="112" t="s">
        <v>52</v>
      </c>
      <c r="C23" s="285" t="s">
        <v>51</v>
      </c>
      <c r="D23" s="286"/>
      <c r="E23" s="286"/>
      <c r="F23" s="169"/>
      <c r="G23" s="170"/>
      <c r="H23" s="109"/>
      <c r="I23" s="109"/>
      <c r="J23" s="109"/>
      <c r="K23" s="109"/>
      <c r="L23" s="109"/>
      <c r="M23" s="109"/>
      <c r="N23" s="109"/>
      <c r="O23" s="109"/>
      <c r="P23" s="109"/>
      <c r="T23" s="38"/>
      <c r="U23" s="38"/>
      <c r="V23" s="38"/>
      <c r="W23" s="38"/>
    </row>
    <row r="24" spans="2:23" ht="17.25" customHeight="1">
      <c r="B24" s="112"/>
      <c r="C24" s="313" t="str">
        <f>'5.3. Показники '!C22:E22</f>
        <v>прийнято відвідувачів</v>
      </c>
      <c r="D24" s="314"/>
      <c r="E24" s="314"/>
      <c r="F24" s="109">
        <v>332399</v>
      </c>
      <c r="G24" s="109"/>
      <c r="H24" s="109">
        <f>F24</f>
        <v>332399</v>
      </c>
      <c r="I24" s="109">
        <f>'5.3. Показники '!I22</f>
        <v>205000</v>
      </c>
      <c r="J24" s="109"/>
      <c r="K24" s="109"/>
      <c r="L24" s="109"/>
      <c r="M24" s="109">
        <f>I24</f>
        <v>205000</v>
      </c>
      <c r="N24" s="149">
        <f>I24/F24*100-100</f>
        <v>-38.32713094804737</v>
      </c>
      <c r="O24" s="109"/>
      <c r="P24" s="149">
        <f>N24</f>
        <v>-38.32713094804737</v>
      </c>
      <c r="T24" s="318"/>
      <c r="U24" s="318"/>
      <c r="V24" s="38"/>
      <c r="W24" s="38"/>
    </row>
    <row r="25" spans="2:23" ht="17.25" customHeight="1">
      <c r="B25" s="112"/>
      <c r="C25" s="313" t="str">
        <f>'5.3. Показники '!C23:E23</f>
        <v>к-сть отриманих доручень, листів, скарг</v>
      </c>
      <c r="D25" s="314"/>
      <c r="E25" s="314"/>
      <c r="F25" s="148">
        <v>28734</v>
      </c>
      <c r="G25" s="109"/>
      <c r="H25" s="109">
        <f aca="true" t="shared" si="3" ref="H25:H36">F25</f>
        <v>28734</v>
      </c>
      <c r="I25" s="109">
        <f>'5.3. Показники '!I23</f>
        <v>27279</v>
      </c>
      <c r="J25" s="109"/>
      <c r="K25" s="109"/>
      <c r="L25" s="109"/>
      <c r="M25" s="109">
        <f aca="true" t="shared" si="4" ref="M25:M34">I25</f>
        <v>27279</v>
      </c>
      <c r="N25" s="149">
        <f aca="true" t="shared" si="5" ref="N25:N36">I25/F25*100-100</f>
        <v>-5.063687617456665</v>
      </c>
      <c r="O25" s="109"/>
      <c r="P25" s="149">
        <f aca="true" t="shared" si="6" ref="P25:P36">N25</f>
        <v>-5.063687617456665</v>
      </c>
      <c r="T25" s="318"/>
      <c r="U25" s="318"/>
      <c r="V25" s="38"/>
      <c r="W25" s="38"/>
    </row>
    <row r="26" spans="2:23" ht="17.25" customHeight="1">
      <c r="B26" s="112"/>
      <c r="C26" s="313" t="str">
        <f>'5.3. Показники '!C24:E24</f>
        <v>к-сть підготовлених наказів, рішень, розпоряджень</v>
      </c>
      <c r="D26" s="314"/>
      <c r="E26" s="314"/>
      <c r="F26" s="109">
        <v>442</v>
      </c>
      <c r="G26" s="109"/>
      <c r="H26" s="109">
        <f t="shared" si="3"/>
        <v>442</v>
      </c>
      <c r="I26" s="109">
        <f>'5.3. Показники '!I24</f>
        <v>423</v>
      </c>
      <c r="J26" s="109"/>
      <c r="K26" s="109"/>
      <c r="L26" s="109"/>
      <c r="M26" s="109">
        <f t="shared" si="4"/>
        <v>423</v>
      </c>
      <c r="N26" s="149">
        <f t="shared" si="5"/>
        <v>-4.298642533936643</v>
      </c>
      <c r="O26" s="109"/>
      <c r="P26" s="149">
        <f t="shared" si="6"/>
        <v>-4.298642533936643</v>
      </c>
      <c r="T26" s="318"/>
      <c r="U26" s="318"/>
      <c r="V26" s="38"/>
      <c r="W26" s="38"/>
    </row>
    <row r="27" spans="2:23" ht="17.25" customHeight="1">
      <c r="B27" s="112"/>
      <c r="C27" s="313" t="str">
        <f>'5.3. Показники '!C25:E25</f>
        <v>к-сть прийнятих наказів, рішень, розпоряджень</v>
      </c>
      <c r="D27" s="314"/>
      <c r="E27" s="314"/>
      <c r="F27" s="109">
        <v>442</v>
      </c>
      <c r="G27" s="109"/>
      <c r="H27" s="109">
        <f t="shared" si="3"/>
        <v>442</v>
      </c>
      <c r="I27" s="109">
        <f>'5.3. Показники '!I25</f>
        <v>407</v>
      </c>
      <c r="J27" s="109"/>
      <c r="K27" s="109"/>
      <c r="L27" s="109"/>
      <c r="M27" s="109">
        <f t="shared" si="4"/>
        <v>407</v>
      </c>
      <c r="N27" s="149">
        <f t="shared" si="5"/>
        <v>-7.918552036199102</v>
      </c>
      <c r="O27" s="109"/>
      <c r="P27" s="149">
        <f t="shared" si="6"/>
        <v>-7.918552036199102</v>
      </c>
      <c r="T27" s="318"/>
      <c r="U27" s="318"/>
      <c r="V27" s="38"/>
      <c r="W27" s="38"/>
    </row>
    <row r="28" spans="2:23" ht="17.25" customHeight="1">
      <c r="B28" s="112"/>
      <c r="C28" s="313" t="str">
        <f>'5.3. Показники '!C26:E26</f>
        <v>к-сть проведених засідань, нарад, семінарів</v>
      </c>
      <c r="D28" s="314"/>
      <c r="E28" s="314"/>
      <c r="F28" s="109">
        <v>99</v>
      </c>
      <c r="G28" s="109"/>
      <c r="H28" s="109">
        <f t="shared" si="3"/>
        <v>99</v>
      </c>
      <c r="I28" s="109">
        <f>'5.3. Показники '!I26</f>
        <v>172</v>
      </c>
      <c r="J28" s="109"/>
      <c r="K28" s="109"/>
      <c r="L28" s="109"/>
      <c r="M28" s="109">
        <f t="shared" si="4"/>
        <v>172</v>
      </c>
      <c r="N28" s="149">
        <f t="shared" si="5"/>
        <v>73.73737373737376</v>
      </c>
      <c r="O28" s="109"/>
      <c r="P28" s="149">
        <f t="shared" si="6"/>
        <v>73.73737373737376</v>
      </c>
      <c r="T28" s="318"/>
      <c r="U28" s="318"/>
      <c r="V28" s="38"/>
      <c r="W28" s="38"/>
    </row>
    <row r="29" spans="2:23" ht="15" customHeight="1">
      <c r="B29" s="112"/>
      <c r="C29" s="313" t="str">
        <f>'5.3. Показники '!C27:E27</f>
        <v>кількість засідань комісії по легалізації заробітної плати</v>
      </c>
      <c r="D29" s="314"/>
      <c r="E29" s="314"/>
      <c r="F29" s="109">
        <v>12</v>
      </c>
      <c r="G29" s="109"/>
      <c r="H29" s="109">
        <f t="shared" si="3"/>
        <v>12</v>
      </c>
      <c r="I29" s="109">
        <f>'5.3. Показники '!I27</f>
        <v>24</v>
      </c>
      <c r="J29" s="109"/>
      <c r="K29" s="109"/>
      <c r="L29" s="109"/>
      <c r="M29" s="109">
        <f t="shared" si="4"/>
        <v>24</v>
      </c>
      <c r="N29" s="149">
        <f t="shared" si="5"/>
        <v>100</v>
      </c>
      <c r="O29" s="109"/>
      <c r="P29" s="149">
        <f t="shared" si="6"/>
        <v>100</v>
      </c>
      <c r="T29" s="318"/>
      <c r="U29" s="318"/>
      <c r="V29" s="38"/>
      <c r="W29" s="38"/>
    </row>
    <row r="30" spans="2:23" ht="17.25" customHeight="1">
      <c r="B30" s="112"/>
      <c r="C30" s="313" t="str">
        <f>'5.3. Показники '!C28:E28</f>
        <v>кількість погоджених колективних договорів</v>
      </c>
      <c r="D30" s="314"/>
      <c r="E30" s="314"/>
      <c r="F30" s="109">
        <v>226</v>
      </c>
      <c r="G30" s="109"/>
      <c r="H30" s="109">
        <f t="shared" si="3"/>
        <v>226</v>
      </c>
      <c r="I30" s="109">
        <f>'5.3. Показники '!I28</f>
        <v>252</v>
      </c>
      <c r="J30" s="109"/>
      <c r="K30" s="109"/>
      <c r="L30" s="109"/>
      <c r="M30" s="109">
        <f t="shared" si="4"/>
        <v>252</v>
      </c>
      <c r="N30" s="149">
        <f t="shared" si="5"/>
        <v>11.504424778761063</v>
      </c>
      <c r="O30" s="109"/>
      <c r="P30" s="149">
        <f t="shared" si="6"/>
        <v>11.504424778761063</v>
      </c>
      <c r="T30" s="318"/>
      <c r="U30" s="318"/>
      <c r="V30" s="38"/>
      <c r="W30" s="38"/>
    </row>
    <row r="31" spans="2:23" ht="17.25" customHeight="1">
      <c r="B31" s="112"/>
      <c r="C31" s="313" t="str">
        <f>'5.3. Показники '!C29:E29</f>
        <v>к-ть призначених субсидій</v>
      </c>
      <c r="D31" s="314"/>
      <c r="E31" s="314"/>
      <c r="F31" s="109">
        <v>94244</v>
      </c>
      <c r="G31" s="109"/>
      <c r="H31" s="109">
        <f t="shared" si="3"/>
        <v>94244</v>
      </c>
      <c r="I31" s="109">
        <f>'5.3. Показники '!I29</f>
        <v>33664</v>
      </c>
      <c r="J31" s="109"/>
      <c r="K31" s="109"/>
      <c r="L31" s="109"/>
      <c r="M31" s="109">
        <f t="shared" si="4"/>
        <v>33664</v>
      </c>
      <c r="N31" s="149">
        <f t="shared" si="5"/>
        <v>-64.27995416153814</v>
      </c>
      <c r="O31" s="109"/>
      <c r="P31" s="149">
        <f t="shared" si="6"/>
        <v>-64.27995416153814</v>
      </c>
      <c r="T31" s="318"/>
      <c r="U31" s="318"/>
      <c r="V31" s="38"/>
      <c r="W31" s="38"/>
    </row>
    <row r="32" spans="2:23" ht="24.75" customHeight="1">
      <c r="B32" s="112"/>
      <c r="C32" s="313" t="str">
        <f>'5.3. Показники '!C30:E30</f>
        <v>к-ть проведених перерахунів по субсидіям в зв'язку із зміною тарифів</v>
      </c>
      <c r="D32" s="314"/>
      <c r="E32" s="314"/>
      <c r="F32" s="109">
        <v>469274</v>
      </c>
      <c r="G32" s="109"/>
      <c r="H32" s="109">
        <f t="shared" si="3"/>
        <v>469274</v>
      </c>
      <c r="I32" s="109">
        <f>'5.3. Показники '!I30</f>
        <v>216720</v>
      </c>
      <c r="J32" s="109"/>
      <c r="K32" s="109"/>
      <c r="L32" s="109"/>
      <c r="M32" s="109">
        <f t="shared" si="4"/>
        <v>216720</v>
      </c>
      <c r="N32" s="149">
        <f>I32/F32*100-100</f>
        <v>-53.81802529012901</v>
      </c>
      <c r="O32" s="109"/>
      <c r="P32" s="149">
        <f t="shared" si="6"/>
        <v>-53.81802529012901</v>
      </c>
      <c r="T32" s="318"/>
      <c r="U32" s="318"/>
      <c r="V32" s="38"/>
      <c r="W32" s="38"/>
    </row>
    <row r="33" spans="2:23" ht="30.75" customHeight="1">
      <c r="B33" s="112"/>
      <c r="C33" s="313" t="str">
        <f>'5.3. Показники '!C31:E31</f>
        <v>к-ть прийнятих рішень комісії щодо призначення соціальної допомоги</v>
      </c>
      <c r="D33" s="314"/>
      <c r="E33" s="314"/>
      <c r="F33" s="148">
        <v>29996</v>
      </c>
      <c r="G33" s="109"/>
      <c r="H33" s="109">
        <f t="shared" si="3"/>
        <v>29996</v>
      </c>
      <c r="I33" s="109">
        <f>'5.3. Показники '!I31</f>
        <v>39395</v>
      </c>
      <c r="J33" s="109"/>
      <c r="K33" s="109"/>
      <c r="L33" s="109"/>
      <c r="M33" s="109">
        <f t="shared" si="4"/>
        <v>39395</v>
      </c>
      <c r="N33" s="149">
        <f t="shared" si="5"/>
        <v>31.334177890385405</v>
      </c>
      <c r="O33" s="109"/>
      <c r="P33" s="149">
        <f t="shared" si="6"/>
        <v>31.334177890385405</v>
      </c>
      <c r="T33" s="318"/>
      <c r="U33" s="318"/>
      <c r="V33" s="38"/>
      <c r="W33" s="38"/>
    </row>
    <row r="34" spans="2:23" ht="17.25" customHeight="1">
      <c r="B34" s="112"/>
      <c r="C34" s="313" t="str">
        <f>'5.3. Показники '!C32:E32</f>
        <v>кількість проведених перевірок щодо достовірності наданих даних про доходи</v>
      </c>
      <c r="D34" s="314"/>
      <c r="E34" s="314"/>
      <c r="F34" s="148">
        <v>27582</v>
      </c>
      <c r="G34" s="109"/>
      <c r="H34" s="109">
        <f t="shared" si="3"/>
        <v>27582</v>
      </c>
      <c r="I34" s="109">
        <f>'5.3. Показники '!I32</f>
        <v>41200</v>
      </c>
      <c r="J34" s="109"/>
      <c r="K34" s="109"/>
      <c r="L34" s="109"/>
      <c r="M34" s="109">
        <f t="shared" si="4"/>
        <v>41200</v>
      </c>
      <c r="N34" s="149">
        <f t="shared" si="5"/>
        <v>49.372779348850685</v>
      </c>
      <c r="O34" s="109"/>
      <c r="P34" s="149">
        <f t="shared" si="6"/>
        <v>49.372779348850685</v>
      </c>
      <c r="T34" s="318"/>
      <c r="U34" s="318"/>
      <c r="V34" s="38"/>
      <c r="W34" s="38"/>
    </row>
    <row r="35" spans="2:23" ht="17.25" customHeight="1">
      <c r="B35" s="112"/>
      <c r="C35" s="313" t="str">
        <f>'5.3. Показники '!C33:E33</f>
        <v>повернуто коштів до державного бюджету внаслідок проведених перевірок</v>
      </c>
      <c r="D35" s="314"/>
      <c r="E35" s="314"/>
      <c r="F35" s="148">
        <v>511.2</v>
      </c>
      <c r="G35" s="109"/>
      <c r="H35" s="109">
        <f t="shared" si="3"/>
        <v>511.2</v>
      </c>
      <c r="I35" s="109">
        <f>'5.3. Показники '!I33</f>
        <v>1916.76</v>
      </c>
      <c r="J35" s="109"/>
      <c r="K35" s="109"/>
      <c r="L35" s="109"/>
      <c r="M35" s="109">
        <f>I35</f>
        <v>1916.76</v>
      </c>
      <c r="N35" s="149">
        <f t="shared" si="5"/>
        <v>274.95305164319245</v>
      </c>
      <c r="O35" s="109"/>
      <c r="P35" s="149">
        <f t="shared" si="6"/>
        <v>274.95305164319245</v>
      </c>
      <c r="T35" s="318"/>
      <c r="U35" s="318"/>
      <c r="V35" s="38"/>
      <c r="W35" s="38"/>
    </row>
    <row r="36" spans="1:23" ht="15" customHeight="1">
      <c r="A36" s="1"/>
      <c r="B36" s="112"/>
      <c r="C36" s="313" t="str">
        <f>'5.3. Показники '!C34:E34</f>
        <v>прийнято участь у судових засіданнях</v>
      </c>
      <c r="D36" s="314"/>
      <c r="E36" s="314"/>
      <c r="F36" s="148">
        <v>260</v>
      </c>
      <c r="G36" s="109"/>
      <c r="H36" s="109">
        <f t="shared" si="3"/>
        <v>260</v>
      </c>
      <c r="I36" s="148">
        <v>271</v>
      </c>
      <c r="J36" s="109"/>
      <c r="K36" s="109"/>
      <c r="L36" s="109"/>
      <c r="M36" s="109">
        <f>'5.3. Показники '!M34</f>
        <v>271</v>
      </c>
      <c r="N36" s="149">
        <f t="shared" si="5"/>
        <v>4.230769230769241</v>
      </c>
      <c r="O36" s="109"/>
      <c r="P36" s="149">
        <f t="shared" si="6"/>
        <v>4.230769230769241</v>
      </c>
      <c r="T36" s="318"/>
      <c r="U36" s="318"/>
      <c r="V36" s="38"/>
      <c r="W36" s="38"/>
    </row>
    <row r="37" spans="1:23" ht="16.5" customHeight="1">
      <c r="A37" s="1"/>
      <c r="B37" s="22">
        <v>3</v>
      </c>
      <c r="C37" s="303" t="s">
        <v>50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5"/>
      <c r="T37" s="38"/>
      <c r="U37" s="38"/>
      <c r="V37" s="38"/>
      <c r="W37" s="38"/>
    </row>
    <row r="38" spans="1:23" ht="16.5" customHeight="1">
      <c r="A38" s="1"/>
      <c r="B38" s="112"/>
      <c r="C38" s="313" t="str">
        <f>'5.3. Показники '!C37:E37</f>
        <v>к-сть прийнятих відвідувачів на 1 працівника</v>
      </c>
      <c r="D38" s="314"/>
      <c r="E38" s="314"/>
      <c r="F38" s="109">
        <v>1990</v>
      </c>
      <c r="G38" s="109"/>
      <c r="H38" s="109">
        <f>F38</f>
        <v>1990</v>
      </c>
      <c r="I38" s="150">
        <f>'5.3. Показники '!I37</f>
        <v>1206</v>
      </c>
      <c r="J38" s="109"/>
      <c r="K38" s="109"/>
      <c r="L38" s="109"/>
      <c r="M38" s="150">
        <f>I38</f>
        <v>1206</v>
      </c>
      <c r="N38" s="149">
        <f>I38/F38*100-100</f>
        <v>-39.39698492462311</v>
      </c>
      <c r="O38" s="109"/>
      <c r="P38" s="149">
        <f>N38</f>
        <v>-39.39698492462311</v>
      </c>
      <c r="T38" s="38"/>
      <c r="U38" s="38"/>
      <c r="V38" s="38"/>
      <c r="W38" s="38"/>
    </row>
    <row r="39" spans="1:23" ht="16.5" customHeight="1">
      <c r="A39" s="1"/>
      <c r="B39" s="112"/>
      <c r="C39" s="313" t="str">
        <f>'5.3. Показники '!C38:E38</f>
        <v>к-сть вик.доручень, листів, заяв, скарг на 1 працівника</v>
      </c>
      <c r="D39" s="314"/>
      <c r="E39" s="314"/>
      <c r="F39" s="109">
        <v>177</v>
      </c>
      <c r="G39" s="109"/>
      <c r="H39" s="109">
        <f aca="true" t="shared" si="7" ref="H39:H49">F39</f>
        <v>177</v>
      </c>
      <c r="I39" s="150">
        <f>'5.3. Показники '!I38</f>
        <v>163</v>
      </c>
      <c r="J39" s="109"/>
      <c r="K39" s="109"/>
      <c r="L39" s="109"/>
      <c r="M39" s="150">
        <f aca="true" t="shared" si="8" ref="M39:M49">I39</f>
        <v>163</v>
      </c>
      <c r="N39" s="149">
        <f aca="true" t="shared" si="9" ref="N39:N49">I39/F39*100-100</f>
        <v>-7.909604519774021</v>
      </c>
      <c r="O39" s="109"/>
      <c r="P39" s="149">
        <f aca="true" t="shared" si="10" ref="P39:P49">N39</f>
        <v>-7.909604519774021</v>
      </c>
      <c r="T39" s="38"/>
      <c r="U39" s="38"/>
      <c r="V39" s="38"/>
      <c r="W39" s="38"/>
    </row>
    <row r="40" spans="1:23" ht="16.5" customHeight="1">
      <c r="A40" s="1"/>
      <c r="B40" s="112"/>
      <c r="C40" s="313" t="str">
        <f>'5.3. Показники '!C39:E39</f>
        <v>к-сть підготовлених наказів, рішень, розпоряджень на 1 працівника</v>
      </c>
      <c r="D40" s="314"/>
      <c r="E40" s="314"/>
      <c r="F40" s="109">
        <v>110</v>
      </c>
      <c r="G40" s="109"/>
      <c r="H40" s="109">
        <f t="shared" si="7"/>
        <v>110</v>
      </c>
      <c r="I40" s="150">
        <f>'5.3. Показники '!I39</f>
        <v>106</v>
      </c>
      <c r="J40" s="109"/>
      <c r="K40" s="109"/>
      <c r="L40" s="109"/>
      <c r="M40" s="150">
        <f t="shared" si="8"/>
        <v>106</v>
      </c>
      <c r="N40" s="149">
        <f t="shared" si="9"/>
        <v>-3.6363636363636402</v>
      </c>
      <c r="O40" s="109"/>
      <c r="P40" s="149">
        <f t="shared" si="10"/>
        <v>-3.6363636363636402</v>
      </c>
      <c r="T40" s="38"/>
      <c r="U40" s="38"/>
      <c r="V40" s="38"/>
      <c r="W40" s="38"/>
    </row>
    <row r="41" spans="1:16" ht="16.5" customHeight="1">
      <c r="A41" s="1"/>
      <c r="B41" s="112"/>
      <c r="C41" s="313" t="str">
        <f>'5.3. Показники '!C40:E40</f>
        <v>витрати на утримання 1 штатної одиниці</v>
      </c>
      <c r="D41" s="314"/>
      <c r="E41" s="314"/>
      <c r="F41" s="109">
        <v>242.2</v>
      </c>
      <c r="G41" s="109"/>
      <c r="H41" s="109">
        <f t="shared" si="7"/>
        <v>242.2</v>
      </c>
      <c r="I41" s="150">
        <f>'5.3. Показники '!I40</f>
        <v>327.3</v>
      </c>
      <c r="J41" s="109"/>
      <c r="K41" s="109"/>
      <c r="L41" s="109"/>
      <c r="M41" s="150">
        <f t="shared" si="8"/>
        <v>327.3</v>
      </c>
      <c r="N41" s="149">
        <f t="shared" si="9"/>
        <v>35.1362510322048</v>
      </c>
      <c r="O41" s="109"/>
      <c r="P41" s="149">
        <f t="shared" si="10"/>
        <v>35.1362510322048</v>
      </c>
    </row>
    <row r="42" spans="1:16" ht="16.5" customHeight="1">
      <c r="A42" s="1"/>
      <c r="B42" s="112"/>
      <c r="C42" s="313" t="str">
        <f>'5.3. Показники '!C41:E41</f>
        <v>кількість засідань комісії по легалізації заробітної плати на 1 працівника</v>
      </c>
      <c r="D42" s="314"/>
      <c r="E42" s="314"/>
      <c r="F42" s="109">
        <v>6</v>
      </c>
      <c r="G42" s="109"/>
      <c r="H42" s="109">
        <f t="shared" si="7"/>
        <v>6</v>
      </c>
      <c r="I42" s="150">
        <f>'5.3. Показники '!I41</f>
        <v>12</v>
      </c>
      <c r="J42" s="109"/>
      <c r="K42" s="109"/>
      <c r="L42" s="109"/>
      <c r="M42" s="150">
        <f t="shared" si="8"/>
        <v>12</v>
      </c>
      <c r="N42" s="149">
        <f t="shared" si="9"/>
        <v>100</v>
      </c>
      <c r="O42" s="109"/>
      <c r="P42" s="149">
        <f t="shared" si="10"/>
        <v>100</v>
      </c>
    </row>
    <row r="43" spans="1:16" ht="16.5" customHeight="1">
      <c r="A43" s="1"/>
      <c r="B43" s="112"/>
      <c r="C43" s="313" t="str">
        <f>'5.3. Показники '!C42:E42</f>
        <v>кількість погоджених колективних договорів на 1 працівника</v>
      </c>
      <c r="D43" s="314"/>
      <c r="E43" s="314"/>
      <c r="F43" s="109">
        <v>226</v>
      </c>
      <c r="G43" s="109"/>
      <c r="H43" s="109">
        <f t="shared" si="7"/>
        <v>226</v>
      </c>
      <c r="I43" s="150">
        <f>'5.3. Показники '!I42</f>
        <v>63</v>
      </c>
      <c r="J43" s="109"/>
      <c r="K43" s="109"/>
      <c r="L43" s="109"/>
      <c r="M43" s="150">
        <f t="shared" si="8"/>
        <v>63</v>
      </c>
      <c r="N43" s="149">
        <f t="shared" si="9"/>
        <v>-72.12389380530973</v>
      </c>
      <c r="O43" s="109"/>
      <c r="P43" s="149">
        <f t="shared" si="10"/>
        <v>-72.12389380530973</v>
      </c>
    </row>
    <row r="44" spans="1:16" ht="16.5" customHeight="1">
      <c r="A44" s="1"/>
      <c r="B44" s="112"/>
      <c r="C44" s="313" t="str">
        <f>'5.3. Показники '!C43:E43</f>
        <v>кількість призначених субсидій на 1 працівника</v>
      </c>
      <c r="D44" s="314"/>
      <c r="E44" s="314"/>
      <c r="F44" s="109">
        <v>1963</v>
      </c>
      <c r="G44" s="109"/>
      <c r="H44" s="109">
        <f t="shared" si="7"/>
        <v>1963</v>
      </c>
      <c r="I44" s="150">
        <f>'5.3. Показники '!I43</f>
        <v>701</v>
      </c>
      <c r="J44" s="109"/>
      <c r="K44" s="109"/>
      <c r="L44" s="109"/>
      <c r="M44" s="150">
        <f t="shared" si="8"/>
        <v>701</v>
      </c>
      <c r="N44" s="149">
        <f t="shared" si="9"/>
        <v>-64.28935303107488</v>
      </c>
      <c r="O44" s="109"/>
      <c r="P44" s="149">
        <f t="shared" si="10"/>
        <v>-64.28935303107488</v>
      </c>
    </row>
    <row r="45" spans="1:16" ht="26.25" customHeight="1">
      <c r="A45" s="1"/>
      <c r="B45" s="112"/>
      <c r="C45" s="313" t="str">
        <f>'5.3. Показники '!C44:E44</f>
        <v>кількість проведених перерахунів по субсидіям в зв'язку із зміною тарифів на 1 працівника</v>
      </c>
      <c r="D45" s="314"/>
      <c r="E45" s="314"/>
      <c r="F45" s="109">
        <v>9977</v>
      </c>
      <c r="G45" s="109"/>
      <c r="H45" s="109">
        <f t="shared" si="7"/>
        <v>9977</v>
      </c>
      <c r="I45" s="150">
        <f>'5.3. Показники '!I44</f>
        <v>4515</v>
      </c>
      <c r="J45" s="109"/>
      <c r="K45" s="109"/>
      <c r="L45" s="109"/>
      <c r="M45" s="150">
        <f t="shared" si="8"/>
        <v>4515</v>
      </c>
      <c r="N45" s="149">
        <f t="shared" si="9"/>
        <v>-54.74591560589355</v>
      </c>
      <c r="O45" s="109"/>
      <c r="P45" s="149">
        <f t="shared" si="10"/>
        <v>-54.74591560589355</v>
      </c>
    </row>
    <row r="46" spans="1:16" ht="16.5" customHeight="1">
      <c r="A46" s="1"/>
      <c r="B46" s="112"/>
      <c r="C46" s="313" t="str">
        <f>'5.3. Показники '!C45:E45</f>
        <v>кількість прийнятих рішень комісії щодо призначення соціальної допомоги на 1 працівника</v>
      </c>
      <c r="D46" s="314"/>
      <c r="E46" s="314"/>
      <c r="F46" s="109">
        <v>3000</v>
      </c>
      <c r="G46" s="109"/>
      <c r="H46" s="109">
        <f t="shared" si="7"/>
        <v>3000</v>
      </c>
      <c r="I46" s="150">
        <f>'5.3. Показники '!I45</f>
        <v>3940</v>
      </c>
      <c r="J46" s="109"/>
      <c r="K46" s="109"/>
      <c r="L46" s="109"/>
      <c r="M46" s="150">
        <f t="shared" si="8"/>
        <v>3940</v>
      </c>
      <c r="N46" s="149">
        <f t="shared" si="9"/>
        <v>31.333333333333314</v>
      </c>
      <c r="O46" s="109"/>
      <c r="P46" s="149">
        <f t="shared" si="10"/>
        <v>31.333333333333314</v>
      </c>
    </row>
    <row r="47" spans="1:16" ht="16.5" customHeight="1">
      <c r="A47" s="1"/>
      <c r="B47" s="112"/>
      <c r="C47" s="313" t="str">
        <f>'5.3. Показники '!C46:E46</f>
        <v>кількість проведених перевірок щодо достовірності наданих даних про доходи на 1 працівника </v>
      </c>
      <c r="D47" s="314"/>
      <c r="E47" s="314"/>
      <c r="F47" s="109">
        <v>2758</v>
      </c>
      <c r="G47" s="109"/>
      <c r="H47" s="109">
        <f t="shared" si="7"/>
        <v>2758</v>
      </c>
      <c r="I47" s="150">
        <f>'5.3. Показники '!I46</f>
        <v>4120</v>
      </c>
      <c r="J47" s="109"/>
      <c r="K47" s="109"/>
      <c r="L47" s="109"/>
      <c r="M47" s="150">
        <f t="shared" si="8"/>
        <v>4120</v>
      </c>
      <c r="N47" s="149">
        <f t="shared" si="9"/>
        <v>49.38361131254533</v>
      </c>
      <c r="O47" s="109"/>
      <c r="P47" s="149">
        <f t="shared" si="10"/>
        <v>49.38361131254533</v>
      </c>
    </row>
    <row r="48" spans="1:16" ht="16.5" customHeight="1">
      <c r="A48" s="1"/>
      <c r="B48" s="112"/>
      <c r="C48" s="313" t="str">
        <f>'5.3. Показники '!C47:E47</f>
        <v>сума повернутих коштів до державного бюджету внаслідок проведених перевірок на 1 працівника</v>
      </c>
      <c r="D48" s="314"/>
      <c r="E48" s="314"/>
      <c r="F48" s="109">
        <v>51.1</v>
      </c>
      <c r="G48" s="109"/>
      <c r="H48" s="109">
        <f t="shared" si="7"/>
        <v>51.1</v>
      </c>
      <c r="I48" s="150">
        <f>'5.3. Показники '!I47</f>
        <v>191.676</v>
      </c>
      <c r="J48" s="109"/>
      <c r="K48" s="109"/>
      <c r="L48" s="109"/>
      <c r="M48" s="150">
        <f t="shared" si="8"/>
        <v>191.676</v>
      </c>
      <c r="N48" s="149">
        <f t="shared" si="9"/>
        <v>275.0998043052837</v>
      </c>
      <c r="O48" s="109"/>
      <c r="P48" s="149">
        <f t="shared" si="10"/>
        <v>275.0998043052837</v>
      </c>
    </row>
    <row r="49" spans="1:16" ht="16.5" customHeight="1">
      <c r="A49" s="1"/>
      <c r="B49" s="112"/>
      <c r="C49" s="313" t="str">
        <f>'5.3. Показники '!C48:E48</f>
        <v>кількість судових засідань на 1 працівника</v>
      </c>
      <c r="D49" s="314"/>
      <c r="E49" s="314"/>
      <c r="F49" s="109">
        <v>130</v>
      </c>
      <c r="G49" s="109"/>
      <c r="H49" s="109">
        <f t="shared" si="7"/>
        <v>130</v>
      </c>
      <c r="I49" s="150">
        <f>'5.3. Показники '!I48</f>
        <v>135</v>
      </c>
      <c r="J49" s="109"/>
      <c r="K49" s="109"/>
      <c r="L49" s="109"/>
      <c r="M49" s="150">
        <f t="shared" si="8"/>
        <v>135</v>
      </c>
      <c r="N49" s="149">
        <f t="shared" si="9"/>
        <v>3.846153846153854</v>
      </c>
      <c r="O49" s="109"/>
      <c r="P49" s="149">
        <f t="shared" si="10"/>
        <v>3.846153846153854</v>
      </c>
    </row>
    <row r="50" spans="1:16" ht="16.5" customHeight="1">
      <c r="A50" s="1"/>
      <c r="B50" s="69">
        <v>4</v>
      </c>
      <c r="C50" s="285" t="s">
        <v>122</v>
      </c>
      <c r="D50" s="286"/>
      <c r="E50" s="286"/>
      <c r="F50" s="109"/>
      <c r="G50" s="109"/>
      <c r="H50" s="109"/>
      <c r="I50" s="286"/>
      <c r="J50" s="286"/>
      <c r="K50" s="286"/>
      <c r="L50" s="232"/>
      <c r="M50" s="232"/>
      <c r="N50" s="232"/>
      <c r="O50" s="232"/>
      <c r="P50" s="232"/>
    </row>
    <row r="51" spans="1:16" ht="28.5" customHeight="1">
      <c r="A51" s="1"/>
      <c r="B51" s="112"/>
      <c r="C51" s="313" t="str">
        <f>'5.3. Показники '!C52:E52</f>
        <v>% прийнятих наказів, рішень, розпоряджень у загальній к-сті</v>
      </c>
      <c r="D51" s="314"/>
      <c r="E51" s="314"/>
      <c r="F51" s="150">
        <f>I51</f>
        <v>100</v>
      </c>
      <c r="G51" s="109"/>
      <c r="H51" s="150">
        <f>F51</f>
        <v>100</v>
      </c>
      <c r="I51" s="150">
        <f>'5.3. Показники '!M52</f>
        <v>100</v>
      </c>
      <c r="J51" s="109"/>
      <c r="K51" s="109"/>
      <c r="L51" s="109"/>
      <c r="M51" s="150">
        <f>I51</f>
        <v>100</v>
      </c>
      <c r="N51" s="150">
        <f>I51/F51*100-100</f>
        <v>0</v>
      </c>
      <c r="O51" s="150"/>
      <c r="P51" s="150">
        <f>N51</f>
        <v>0</v>
      </c>
    </row>
    <row r="52" spans="1:16" ht="24" customHeight="1">
      <c r="A52" s="1"/>
      <c r="B52" s="112"/>
      <c r="C52" s="313" t="str">
        <f>'5.3. Показники '!C53:E53</f>
        <v>% вчасно виконаних доручень, заяв, скарг у їх загальній к-сті</v>
      </c>
      <c r="D52" s="314"/>
      <c r="E52" s="314"/>
      <c r="F52" s="150">
        <f aca="true" t="shared" si="11" ref="F52:F58">I52</f>
        <v>100</v>
      </c>
      <c r="G52" s="109"/>
      <c r="H52" s="150">
        <f aca="true" t="shared" si="12" ref="H52:H58">F52</f>
        <v>100</v>
      </c>
      <c r="I52" s="150">
        <f>'5.3. Показники '!M53</f>
        <v>100</v>
      </c>
      <c r="J52" s="109"/>
      <c r="K52" s="109"/>
      <c r="L52" s="109"/>
      <c r="M52" s="150">
        <f aca="true" t="shared" si="13" ref="M52:M58">I52</f>
        <v>100</v>
      </c>
      <c r="N52" s="150">
        <f aca="true" t="shared" si="14" ref="N52:N58">I52/F52*100-100</f>
        <v>0</v>
      </c>
      <c r="O52" s="150"/>
      <c r="P52" s="150">
        <f aca="true" t="shared" si="15" ref="P52:P58">N52</f>
        <v>0</v>
      </c>
    </row>
    <row r="53" spans="1:16" ht="27" customHeight="1">
      <c r="A53" s="1"/>
      <c r="B53" s="112"/>
      <c r="C53" s="313" t="str">
        <f>'5.3. Показники '!C54:E54</f>
        <v>% призначених субсидій від загальної кількості</v>
      </c>
      <c r="D53" s="314"/>
      <c r="E53" s="314"/>
      <c r="F53" s="150">
        <v>100</v>
      </c>
      <c r="G53" s="109"/>
      <c r="H53" s="150">
        <f t="shared" si="12"/>
        <v>100</v>
      </c>
      <c r="I53" s="150">
        <f>'5.3. Показники '!M54</f>
        <v>55</v>
      </c>
      <c r="J53" s="109"/>
      <c r="K53" s="109"/>
      <c r="L53" s="109"/>
      <c r="M53" s="150">
        <f t="shared" si="13"/>
        <v>55</v>
      </c>
      <c r="N53" s="150">
        <f t="shared" si="14"/>
        <v>-44.99999999999999</v>
      </c>
      <c r="O53" s="150"/>
      <c r="P53" s="150">
        <f t="shared" si="15"/>
        <v>-44.99999999999999</v>
      </c>
    </row>
    <row r="54" spans="1:16" ht="24.75" customHeight="1">
      <c r="A54" s="1"/>
      <c r="B54" s="112"/>
      <c r="C54" s="313" t="str">
        <f>'5.3. Показники '!C55:E55</f>
        <v>% проведених перерахунів по субсидіям в зв'язку із зміною тарифів від загальної кількості</v>
      </c>
      <c r="D54" s="314"/>
      <c r="E54" s="314"/>
      <c r="F54" s="150">
        <v>100</v>
      </c>
      <c r="G54" s="109"/>
      <c r="H54" s="150">
        <f t="shared" si="12"/>
        <v>100</v>
      </c>
      <c r="I54" s="150">
        <f>'5.3. Показники '!M55</f>
        <v>93.7</v>
      </c>
      <c r="J54" s="109"/>
      <c r="K54" s="109"/>
      <c r="L54" s="109"/>
      <c r="M54" s="150">
        <f t="shared" si="13"/>
        <v>93.7</v>
      </c>
      <c r="N54" s="150">
        <f t="shared" si="14"/>
        <v>-6.299999999999997</v>
      </c>
      <c r="O54" s="150"/>
      <c r="P54" s="150">
        <f t="shared" si="15"/>
        <v>-6.299999999999997</v>
      </c>
    </row>
    <row r="55" spans="1:16" ht="24" customHeight="1">
      <c r="A55" s="1"/>
      <c r="B55" s="112"/>
      <c r="C55" s="313" t="str">
        <f>'5.3. Показники '!C56:E56</f>
        <v>% прийнятих рішень комісії щодо призначення соціальної допомоги від загальної кількості</v>
      </c>
      <c r="D55" s="314"/>
      <c r="E55" s="314"/>
      <c r="F55" s="150">
        <v>100</v>
      </c>
      <c r="G55" s="109"/>
      <c r="H55" s="150">
        <f t="shared" si="12"/>
        <v>100</v>
      </c>
      <c r="I55" s="150">
        <f>'5.3. Показники '!M56</f>
        <v>138.4</v>
      </c>
      <c r="J55" s="109"/>
      <c r="K55" s="109"/>
      <c r="L55" s="109"/>
      <c r="M55" s="150">
        <f t="shared" si="13"/>
        <v>138.4</v>
      </c>
      <c r="N55" s="150">
        <f t="shared" si="14"/>
        <v>38.400000000000006</v>
      </c>
      <c r="O55" s="150"/>
      <c r="P55" s="150">
        <f t="shared" si="15"/>
        <v>38.400000000000006</v>
      </c>
    </row>
    <row r="56" spans="1:16" ht="27.75" customHeight="1">
      <c r="A56" s="1"/>
      <c r="B56" s="112"/>
      <c r="C56" s="313" t="str">
        <f>'5.3. Показники '!C57:E57</f>
        <v>% проведених перевірок щодо достовірності наданих даних про доходи від загальної кількості</v>
      </c>
      <c r="D56" s="314"/>
      <c r="E56" s="314"/>
      <c r="F56" s="150">
        <v>100</v>
      </c>
      <c r="G56" s="109"/>
      <c r="H56" s="150">
        <f t="shared" si="12"/>
        <v>100</v>
      </c>
      <c r="I56" s="150">
        <f>'5.3. Показники '!M57</f>
        <v>100</v>
      </c>
      <c r="J56" s="109"/>
      <c r="K56" s="109"/>
      <c r="L56" s="109"/>
      <c r="M56" s="150">
        <f t="shared" si="13"/>
        <v>100</v>
      </c>
      <c r="N56" s="150">
        <f t="shared" si="14"/>
        <v>0</v>
      </c>
      <c r="O56" s="150"/>
      <c r="P56" s="150">
        <f t="shared" si="15"/>
        <v>0</v>
      </c>
    </row>
    <row r="57" spans="1:16" ht="31.5" customHeight="1">
      <c r="A57" s="1"/>
      <c r="B57" s="112"/>
      <c r="C57" s="313" t="str">
        <f>'5.3. Показники '!C58:E58</f>
        <v>% повернутих коштів до державного бюджету внаслідок проведених перевірок від загальної кількості</v>
      </c>
      <c r="D57" s="314"/>
      <c r="E57" s="314"/>
      <c r="F57" s="150">
        <f t="shared" si="11"/>
        <v>100</v>
      </c>
      <c r="G57" s="109"/>
      <c r="H57" s="150">
        <f t="shared" si="12"/>
        <v>100</v>
      </c>
      <c r="I57" s="150">
        <f>'5.3. Показники '!M58</f>
        <v>100</v>
      </c>
      <c r="J57" s="109"/>
      <c r="K57" s="109"/>
      <c r="L57" s="109"/>
      <c r="M57" s="150">
        <f t="shared" si="13"/>
        <v>100</v>
      </c>
      <c r="N57" s="150">
        <f t="shared" si="14"/>
        <v>0</v>
      </c>
      <c r="O57" s="150"/>
      <c r="P57" s="150">
        <f t="shared" si="15"/>
        <v>0</v>
      </c>
    </row>
    <row r="58" spans="1:16" ht="24.75" customHeight="1">
      <c r="A58" s="1"/>
      <c r="B58" s="112"/>
      <c r="C58" s="313" t="str">
        <f>'5.3. Показники '!C59:E59</f>
        <v>% участі у судових засіданнях від загальної кількості</v>
      </c>
      <c r="D58" s="314"/>
      <c r="E58" s="314"/>
      <c r="F58" s="150">
        <f t="shared" si="11"/>
        <v>100</v>
      </c>
      <c r="G58" s="109"/>
      <c r="H58" s="150">
        <f t="shared" si="12"/>
        <v>100</v>
      </c>
      <c r="I58" s="150">
        <f>'5.3. Показники '!M59</f>
        <v>100</v>
      </c>
      <c r="J58" s="109"/>
      <c r="K58" s="109"/>
      <c r="L58" s="109"/>
      <c r="M58" s="150">
        <f t="shared" si="13"/>
        <v>100</v>
      </c>
      <c r="N58" s="150">
        <f t="shared" si="14"/>
        <v>0</v>
      </c>
      <c r="O58" s="150"/>
      <c r="P58" s="150">
        <f t="shared" si="15"/>
        <v>0</v>
      </c>
    </row>
    <row r="59" spans="1:16" ht="24.75" customHeight="1" thickBot="1">
      <c r="A59" s="1"/>
      <c r="B59" s="291" t="s">
        <v>210</v>
      </c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3"/>
    </row>
    <row r="60" spans="1:22" ht="53.25" customHeight="1" thickBot="1">
      <c r="A60" s="1"/>
      <c r="B60" s="294" t="s">
        <v>207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7"/>
      <c r="R60" s="38"/>
      <c r="S60" s="38"/>
      <c r="T60" s="38"/>
      <c r="U60" s="38"/>
      <c r="V60" s="38"/>
    </row>
    <row r="61" spans="1:22" ht="16.5" customHeight="1">
      <c r="A61" s="1"/>
      <c r="B61" s="110" t="s">
        <v>54</v>
      </c>
      <c r="C61" s="285" t="s">
        <v>53</v>
      </c>
      <c r="D61" s="286"/>
      <c r="E61" s="286"/>
      <c r="F61" s="84"/>
      <c r="G61" s="84"/>
      <c r="H61" s="111"/>
      <c r="I61" s="84"/>
      <c r="J61" s="84"/>
      <c r="K61" s="84"/>
      <c r="L61" s="84"/>
      <c r="M61" s="111"/>
      <c r="N61" s="84"/>
      <c r="O61" s="84"/>
      <c r="P61" s="84"/>
      <c r="R61" s="38"/>
      <c r="S61" s="38"/>
      <c r="T61" s="38"/>
      <c r="U61" s="38"/>
      <c r="V61" s="38"/>
    </row>
    <row r="62" spans="1:22" ht="13.5" customHeight="1">
      <c r="A62" s="1"/>
      <c r="B62" s="112"/>
      <c r="C62" s="285" t="e">
        <f>'5.3. Показники '!#REF!</f>
        <v>#REF!</v>
      </c>
      <c r="D62" s="286"/>
      <c r="E62" s="286"/>
      <c r="F62" s="109"/>
      <c r="G62" s="109">
        <v>628.96</v>
      </c>
      <c r="H62" s="109">
        <f>G62</f>
        <v>628.96</v>
      </c>
      <c r="I62" s="132"/>
      <c r="J62" s="152"/>
      <c r="K62" s="109"/>
      <c r="L62" s="109">
        <v>0</v>
      </c>
      <c r="M62" s="109">
        <f>L62</f>
        <v>0</v>
      </c>
      <c r="N62" s="149">
        <v>0</v>
      </c>
      <c r="O62" s="153">
        <f>L62/G62*100-100</f>
        <v>-100</v>
      </c>
      <c r="P62" s="149">
        <f>O62</f>
        <v>-100</v>
      </c>
      <c r="R62" s="269"/>
      <c r="S62" s="269"/>
      <c r="T62" s="38"/>
      <c r="U62" s="38"/>
      <c r="V62" s="38"/>
    </row>
    <row r="63" spans="1:22" ht="15" customHeight="1">
      <c r="A63" s="1"/>
      <c r="B63" s="112"/>
      <c r="C63" s="285" t="s">
        <v>230</v>
      </c>
      <c r="D63" s="286"/>
      <c r="E63" s="286"/>
      <c r="F63" s="109"/>
      <c r="G63" s="109">
        <v>432</v>
      </c>
      <c r="H63" s="109">
        <f aca="true" t="shared" si="16" ref="H63:H70">G63</f>
        <v>432</v>
      </c>
      <c r="I63" s="132"/>
      <c r="J63" s="152"/>
      <c r="K63" s="109"/>
      <c r="L63" s="109">
        <v>0</v>
      </c>
      <c r="M63" s="109">
        <f>L63</f>
        <v>0</v>
      </c>
      <c r="N63" s="149">
        <v>0</v>
      </c>
      <c r="O63" s="153">
        <f aca="true" t="shared" si="17" ref="O63:O86">L63/G63*100-100</f>
        <v>-100</v>
      </c>
      <c r="P63" s="149">
        <f aca="true" t="shared" si="18" ref="P63:P77">O63</f>
        <v>-100</v>
      </c>
      <c r="R63" s="269"/>
      <c r="S63" s="269"/>
      <c r="T63" s="38"/>
      <c r="U63" s="38"/>
      <c r="V63" s="38"/>
    </row>
    <row r="64" spans="1:22" ht="28.5" customHeight="1">
      <c r="A64" s="1"/>
      <c r="B64" s="112"/>
      <c r="C64" s="285" t="s">
        <v>179</v>
      </c>
      <c r="D64" s="286"/>
      <c r="E64" s="286"/>
      <c r="F64" s="109"/>
      <c r="G64" s="109">
        <v>167</v>
      </c>
      <c r="H64" s="109">
        <f t="shared" si="16"/>
        <v>167</v>
      </c>
      <c r="I64" s="132"/>
      <c r="J64" s="152"/>
      <c r="K64" s="109"/>
      <c r="L64" s="109">
        <v>0</v>
      </c>
      <c r="M64" s="109">
        <v>0</v>
      </c>
      <c r="N64" s="149">
        <v>0</v>
      </c>
      <c r="O64" s="153">
        <v>0</v>
      </c>
      <c r="P64" s="149">
        <f t="shared" si="18"/>
        <v>0</v>
      </c>
      <c r="R64" s="270"/>
      <c r="S64" s="270"/>
      <c r="T64" s="38"/>
      <c r="U64" s="38"/>
      <c r="V64" s="38"/>
    </row>
    <row r="65" spans="1:22" ht="27.75" customHeight="1">
      <c r="A65" s="1"/>
      <c r="B65" s="112"/>
      <c r="C65" s="285" t="s">
        <v>231</v>
      </c>
      <c r="D65" s="286"/>
      <c r="E65" s="286"/>
      <c r="F65" s="109"/>
      <c r="G65" s="109">
        <v>30</v>
      </c>
      <c r="H65" s="109">
        <f t="shared" si="16"/>
        <v>30</v>
      </c>
      <c r="I65" s="132"/>
      <c r="J65" s="152"/>
      <c r="K65" s="109"/>
      <c r="L65" s="109">
        <v>0</v>
      </c>
      <c r="M65" s="109">
        <f aca="true" t="shared" si="19" ref="M65:M70">L65</f>
        <v>0</v>
      </c>
      <c r="N65" s="149">
        <v>0</v>
      </c>
      <c r="O65" s="153">
        <f t="shared" si="17"/>
        <v>-100</v>
      </c>
      <c r="P65" s="149">
        <f t="shared" si="18"/>
        <v>-100</v>
      </c>
      <c r="R65" s="270"/>
      <c r="S65" s="270"/>
      <c r="T65" s="38"/>
      <c r="U65" s="38"/>
      <c r="V65" s="38"/>
    </row>
    <row r="66" spans="1:22" ht="17.25" customHeight="1">
      <c r="A66" s="1"/>
      <c r="B66" s="112"/>
      <c r="C66" s="285" t="e">
        <f>'5.3. Показники '!#REF!</f>
        <v>#REF!</v>
      </c>
      <c r="D66" s="286"/>
      <c r="E66" s="286"/>
      <c r="F66" s="109"/>
      <c r="G66" s="109">
        <v>10</v>
      </c>
      <c r="H66" s="109">
        <f t="shared" si="16"/>
        <v>10</v>
      </c>
      <c r="I66" s="132"/>
      <c r="J66" s="152"/>
      <c r="K66" s="109"/>
      <c r="L66" s="109">
        <v>0</v>
      </c>
      <c r="M66" s="109">
        <f t="shared" si="19"/>
        <v>0</v>
      </c>
      <c r="N66" s="149">
        <v>0</v>
      </c>
      <c r="O66" s="109">
        <f t="shared" si="17"/>
        <v>-100</v>
      </c>
      <c r="P66" s="149">
        <f t="shared" si="18"/>
        <v>-100</v>
      </c>
      <c r="R66" s="270"/>
      <c r="S66" s="270"/>
      <c r="T66" s="38"/>
      <c r="U66" s="38"/>
      <c r="V66" s="38"/>
    </row>
    <row r="67" spans="1:22" ht="29.25" customHeight="1">
      <c r="A67" s="1"/>
      <c r="B67" s="112"/>
      <c r="C67" s="285" t="e">
        <f>'5.3. Показники '!#REF!</f>
        <v>#REF!</v>
      </c>
      <c r="D67" s="286"/>
      <c r="E67" s="286"/>
      <c r="F67" s="109"/>
      <c r="G67" s="109">
        <v>18</v>
      </c>
      <c r="H67" s="109">
        <f t="shared" si="16"/>
        <v>18</v>
      </c>
      <c r="I67" s="132"/>
      <c r="J67" s="152"/>
      <c r="K67" s="109"/>
      <c r="L67" s="109">
        <v>0</v>
      </c>
      <c r="M67" s="109">
        <f t="shared" si="19"/>
        <v>0</v>
      </c>
      <c r="N67" s="149">
        <v>0</v>
      </c>
      <c r="O67" s="109">
        <f t="shared" si="17"/>
        <v>-100</v>
      </c>
      <c r="P67" s="149">
        <f t="shared" si="18"/>
        <v>-100</v>
      </c>
      <c r="R67" s="270"/>
      <c r="S67" s="270"/>
      <c r="T67" s="38"/>
      <c r="U67" s="38"/>
      <c r="V67" s="38"/>
    </row>
    <row r="68" spans="1:22" ht="24.75" customHeight="1">
      <c r="A68" s="1"/>
      <c r="B68" s="112"/>
      <c r="C68" s="285" t="e">
        <f>'5.3. Показники '!#REF!</f>
        <v>#REF!</v>
      </c>
      <c r="D68" s="286"/>
      <c r="E68" s="286"/>
      <c r="F68" s="109"/>
      <c r="G68" s="109">
        <v>4</v>
      </c>
      <c r="H68" s="109">
        <f t="shared" si="16"/>
        <v>4</v>
      </c>
      <c r="I68" s="132"/>
      <c r="J68" s="152"/>
      <c r="K68" s="109"/>
      <c r="L68" s="109">
        <v>0</v>
      </c>
      <c r="M68" s="109">
        <f t="shared" si="19"/>
        <v>0</v>
      </c>
      <c r="N68" s="149">
        <v>0</v>
      </c>
      <c r="O68" s="109">
        <f t="shared" si="17"/>
        <v>-100</v>
      </c>
      <c r="P68" s="149">
        <f t="shared" si="18"/>
        <v>-100</v>
      </c>
      <c r="R68" s="270"/>
      <c r="S68" s="270"/>
      <c r="T68" s="38"/>
      <c r="U68" s="38"/>
      <c r="V68" s="38"/>
    </row>
    <row r="69" spans="1:22" ht="16.5" customHeight="1">
      <c r="A69" s="1"/>
      <c r="B69" s="112"/>
      <c r="C69" s="285" t="e">
        <f>'5.3. Показники '!#REF!</f>
        <v>#REF!</v>
      </c>
      <c r="D69" s="286"/>
      <c r="E69" s="286"/>
      <c r="F69" s="109"/>
      <c r="G69" s="109">
        <v>30</v>
      </c>
      <c r="H69" s="109">
        <f t="shared" si="16"/>
        <v>30</v>
      </c>
      <c r="I69" s="132"/>
      <c r="J69" s="152"/>
      <c r="K69" s="109"/>
      <c r="L69" s="109">
        <v>0</v>
      </c>
      <c r="M69" s="109">
        <f t="shared" si="19"/>
        <v>0</v>
      </c>
      <c r="N69" s="149">
        <v>0</v>
      </c>
      <c r="O69" s="109">
        <f t="shared" si="17"/>
        <v>-100</v>
      </c>
      <c r="P69" s="149">
        <f t="shared" si="18"/>
        <v>-100</v>
      </c>
      <c r="R69" s="270"/>
      <c r="S69" s="270"/>
      <c r="T69" s="38"/>
      <c r="U69" s="38"/>
      <c r="V69" s="38"/>
    </row>
    <row r="70" spans="1:22" ht="23.25" customHeight="1">
      <c r="A70" s="1"/>
      <c r="B70" s="151"/>
      <c r="C70" s="285" t="e">
        <f>'5.3. Показники '!#REF!</f>
        <v>#REF!</v>
      </c>
      <c r="D70" s="286"/>
      <c r="E70" s="286"/>
      <c r="F70" s="109"/>
      <c r="G70" s="109">
        <v>1</v>
      </c>
      <c r="H70" s="109">
        <f t="shared" si="16"/>
        <v>1</v>
      </c>
      <c r="I70" s="171"/>
      <c r="J70" s="147"/>
      <c r="K70" s="147"/>
      <c r="L70" s="172">
        <v>0</v>
      </c>
      <c r="M70" s="109">
        <f t="shared" si="19"/>
        <v>0</v>
      </c>
      <c r="N70" s="149">
        <v>0</v>
      </c>
      <c r="O70" s="109">
        <f t="shared" si="17"/>
        <v>-100</v>
      </c>
      <c r="P70" s="149">
        <f t="shared" si="18"/>
        <v>-100</v>
      </c>
      <c r="R70" s="270"/>
      <c r="S70" s="270"/>
      <c r="T70" s="38"/>
      <c r="U70" s="38"/>
      <c r="V70" s="38"/>
    </row>
    <row r="71" spans="1:22" ht="23.25" customHeight="1">
      <c r="A71" s="1"/>
      <c r="B71" s="151">
        <v>2</v>
      </c>
      <c r="C71" s="285" t="s">
        <v>51</v>
      </c>
      <c r="D71" s="286"/>
      <c r="E71" s="286"/>
      <c r="F71" s="109"/>
      <c r="G71" s="109"/>
      <c r="H71" s="109"/>
      <c r="I71" s="132"/>
      <c r="J71" s="109"/>
      <c r="K71" s="109"/>
      <c r="L71" s="109"/>
      <c r="M71" s="109"/>
      <c r="N71" s="149"/>
      <c r="O71" s="109"/>
      <c r="P71" s="149"/>
      <c r="R71" s="270"/>
      <c r="S71" s="270"/>
      <c r="T71" s="38"/>
      <c r="U71" s="38"/>
      <c r="V71" s="38"/>
    </row>
    <row r="72" spans="1:22" ht="23.25" customHeight="1">
      <c r="A72" s="1"/>
      <c r="B72" s="151"/>
      <c r="C72" s="257" t="s">
        <v>181</v>
      </c>
      <c r="D72" s="258"/>
      <c r="E72" s="259"/>
      <c r="F72" s="109"/>
      <c r="G72" s="109">
        <v>42</v>
      </c>
      <c r="H72" s="109">
        <v>42</v>
      </c>
      <c r="I72" s="132"/>
      <c r="J72" s="109"/>
      <c r="K72" s="109"/>
      <c r="L72" s="109">
        <v>0</v>
      </c>
      <c r="M72" s="109">
        <v>0</v>
      </c>
      <c r="N72" s="149"/>
      <c r="O72" s="109">
        <f t="shared" si="17"/>
        <v>-100</v>
      </c>
      <c r="P72" s="149">
        <f t="shared" si="18"/>
        <v>-100</v>
      </c>
      <c r="R72" s="270"/>
      <c r="S72" s="270"/>
      <c r="T72" s="38"/>
      <c r="U72" s="38"/>
      <c r="V72" s="38"/>
    </row>
    <row r="73" spans="1:22" ht="46.5" customHeight="1">
      <c r="A73" s="1"/>
      <c r="B73" s="151"/>
      <c r="C73" s="257" t="s">
        <v>232</v>
      </c>
      <c r="D73" s="258"/>
      <c r="E73" s="259"/>
      <c r="F73" s="109"/>
      <c r="G73" s="109">
        <v>20</v>
      </c>
      <c r="H73" s="109">
        <v>20</v>
      </c>
      <c r="I73" s="132"/>
      <c r="J73" s="109"/>
      <c r="K73" s="109"/>
      <c r="L73" s="109">
        <v>0</v>
      </c>
      <c r="M73" s="109">
        <v>0</v>
      </c>
      <c r="N73" s="149"/>
      <c r="O73" s="109">
        <f t="shared" si="17"/>
        <v>-100</v>
      </c>
      <c r="P73" s="149">
        <f t="shared" si="18"/>
        <v>-100</v>
      </c>
      <c r="R73" s="38"/>
      <c r="S73" s="38"/>
      <c r="T73" s="38"/>
      <c r="U73" s="38"/>
      <c r="V73" s="38"/>
    </row>
    <row r="74" spans="1:16" ht="36.75" customHeight="1">
      <c r="A74" s="1"/>
      <c r="B74" s="151"/>
      <c r="C74" s="257" t="s">
        <v>233</v>
      </c>
      <c r="D74" s="258"/>
      <c r="E74" s="259"/>
      <c r="F74" s="109"/>
      <c r="G74" s="109">
        <v>7</v>
      </c>
      <c r="H74" s="109">
        <v>7</v>
      </c>
      <c r="I74" s="132"/>
      <c r="J74" s="109"/>
      <c r="K74" s="109"/>
      <c r="L74" s="109">
        <v>0</v>
      </c>
      <c r="M74" s="109">
        <v>0</v>
      </c>
      <c r="N74" s="149"/>
      <c r="O74" s="109">
        <f t="shared" si="17"/>
        <v>-100</v>
      </c>
      <c r="P74" s="149">
        <f t="shared" si="18"/>
        <v>-100</v>
      </c>
    </row>
    <row r="75" spans="1:16" ht="46.5" customHeight="1">
      <c r="A75" s="1"/>
      <c r="B75" s="151"/>
      <c r="C75" s="257" t="s">
        <v>182</v>
      </c>
      <c r="D75" s="258"/>
      <c r="E75" s="259"/>
      <c r="F75" s="109"/>
      <c r="G75" s="109">
        <v>12</v>
      </c>
      <c r="H75" s="109">
        <v>12</v>
      </c>
      <c r="I75" s="132"/>
      <c r="J75" s="152"/>
      <c r="K75" s="109"/>
      <c r="L75" s="109">
        <v>0</v>
      </c>
      <c r="M75" s="109">
        <v>0</v>
      </c>
      <c r="N75" s="149"/>
      <c r="O75" s="109">
        <f t="shared" si="17"/>
        <v>-100</v>
      </c>
      <c r="P75" s="149">
        <f t="shared" si="18"/>
        <v>-100</v>
      </c>
    </row>
    <row r="76" spans="1:16" ht="48.75" customHeight="1">
      <c r="A76" s="1"/>
      <c r="B76" s="151"/>
      <c r="C76" s="257" t="s">
        <v>180</v>
      </c>
      <c r="D76" s="258"/>
      <c r="E76" s="259"/>
      <c r="F76" s="109"/>
      <c r="G76" s="109">
        <v>3</v>
      </c>
      <c r="H76" s="109">
        <v>3</v>
      </c>
      <c r="I76" s="132"/>
      <c r="J76" s="147"/>
      <c r="K76" s="147"/>
      <c r="L76" s="173">
        <v>0</v>
      </c>
      <c r="M76" s="109">
        <v>0</v>
      </c>
      <c r="N76" s="149"/>
      <c r="O76" s="109">
        <f t="shared" si="17"/>
        <v>-100</v>
      </c>
      <c r="P76" s="149">
        <f t="shared" si="18"/>
        <v>-100</v>
      </c>
    </row>
    <row r="77" spans="1:16" ht="48.75" customHeight="1">
      <c r="A77" s="1"/>
      <c r="B77" s="151"/>
      <c r="C77" s="257" t="s">
        <v>183</v>
      </c>
      <c r="D77" s="258"/>
      <c r="E77" s="259"/>
      <c r="F77" s="109"/>
      <c r="G77" s="109">
        <v>1</v>
      </c>
      <c r="H77" s="109">
        <v>1</v>
      </c>
      <c r="I77" s="132"/>
      <c r="J77" s="147"/>
      <c r="K77" s="147"/>
      <c r="L77" s="109">
        <v>0</v>
      </c>
      <c r="M77" s="109">
        <v>0</v>
      </c>
      <c r="N77" s="149"/>
      <c r="O77" s="109">
        <f t="shared" si="17"/>
        <v>-100</v>
      </c>
      <c r="P77" s="149">
        <f t="shared" si="18"/>
        <v>-100</v>
      </c>
    </row>
    <row r="78" spans="1:16" ht="23.25" customHeight="1">
      <c r="A78" s="1"/>
      <c r="B78" s="151">
        <v>3</v>
      </c>
      <c r="C78" s="257" t="s">
        <v>50</v>
      </c>
      <c r="D78" s="258"/>
      <c r="E78" s="259"/>
      <c r="F78" s="109"/>
      <c r="G78" s="109"/>
      <c r="H78" s="109"/>
      <c r="I78" s="132"/>
      <c r="J78" s="147"/>
      <c r="K78" s="147"/>
      <c r="L78" s="109"/>
      <c r="M78" s="109"/>
      <c r="N78" s="149"/>
      <c r="O78" s="109"/>
      <c r="P78" s="149"/>
    </row>
    <row r="79" spans="1:16" ht="23.25" customHeight="1">
      <c r="A79" s="1"/>
      <c r="B79" s="151"/>
      <c r="C79" s="257" t="s">
        <v>228</v>
      </c>
      <c r="D79" s="258"/>
      <c r="E79" s="259"/>
      <c r="F79" s="109"/>
      <c r="G79" s="109">
        <v>16</v>
      </c>
      <c r="H79" s="109">
        <v>16</v>
      </c>
      <c r="I79" s="132"/>
      <c r="J79" s="147"/>
      <c r="K79" s="147"/>
      <c r="L79" s="109">
        <v>0</v>
      </c>
      <c r="M79" s="109">
        <v>0</v>
      </c>
      <c r="N79" s="149"/>
      <c r="O79" s="109">
        <f t="shared" si="17"/>
        <v>-100</v>
      </c>
      <c r="P79" s="149">
        <f>O79</f>
        <v>-100</v>
      </c>
    </row>
    <row r="80" spans="1:16" ht="23.25" customHeight="1">
      <c r="A80" s="1"/>
      <c r="B80" s="151"/>
      <c r="C80" s="257" t="s">
        <v>229</v>
      </c>
      <c r="D80" s="258"/>
      <c r="E80" s="259"/>
      <c r="F80" s="109"/>
      <c r="G80" s="109">
        <v>11.13</v>
      </c>
      <c r="H80" s="109">
        <v>11.13</v>
      </c>
      <c r="I80" s="132"/>
      <c r="J80" s="147"/>
      <c r="K80" s="147"/>
      <c r="L80" s="109">
        <v>0</v>
      </c>
      <c r="M80" s="109">
        <v>0</v>
      </c>
      <c r="N80" s="149"/>
      <c r="O80" s="109">
        <f t="shared" si="17"/>
        <v>-100</v>
      </c>
      <c r="P80" s="149">
        <f>O80</f>
        <v>-100</v>
      </c>
    </row>
    <row r="81" spans="1:16" ht="23.25" customHeight="1">
      <c r="A81" s="1"/>
      <c r="B81" s="151"/>
      <c r="C81" s="257" t="s">
        <v>234</v>
      </c>
      <c r="D81" s="258"/>
      <c r="E81" s="259"/>
      <c r="F81" s="109"/>
      <c r="G81" s="109">
        <v>30</v>
      </c>
      <c r="H81" s="109">
        <v>30</v>
      </c>
      <c r="I81" s="132"/>
      <c r="J81" s="147"/>
      <c r="K81" s="147"/>
      <c r="L81" s="109">
        <v>0</v>
      </c>
      <c r="M81" s="109">
        <v>0</v>
      </c>
      <c r="N81" s="149"/>
      <c r="O81" s="109">
        <f t="shared" si="17"/>
        <v>-100</v>
      </c>
      <c r="P81" s="149">
        <f>O81</f>
        <v>-100</v>
      </c>
    </row>
    <row r="82" spans="1:16" ht="23.25" customHeight="1">
      <c r="A82" s="1"/>
      <c r="B82" s="151">
        <v>4</v>
      </c>
      <c r="C82" s="257" t="s">
        <v>122</v>
      </c>
      <c r="D82" s="258"/>
      <c r="E82" s="259"/>
      <c r="F82" s="109"/>
      <c r="G82" s="109"/>
      <c r="H82" s="109"/>
      <c r="I82" s="132"/>
      <c r="J82" s="147"/>
      <c r="K82" s="147"/>
      <c r="L82" s="109"/>
      <c r="M82" s="109"/>
      <c r="N82" s="149"/>
      <c r="O82" s="109"/>
      <c r="P82" s="149"/>
    </row>
    <row r="83" spans="1:16" ht="23.25" customHeight="1">
      <c r="A83" s="1"/>
      <c r="B83" s="151"/>
      <c r="C83" s="290" t="s">
        <v>235</v>
      </c>
      <c r="D83" s="290"/>
      <c r="E83" s="290"/>
      <c r="F83" s="109"/>
      <c r="G83" s="109">
        <v>67.5</v>
      </c>
      <c r="H83" s="109">
        <v>67.5</v>
      </c>
      <c r="I83" s="132"/>
      <c r="J83" s="147"/>
      <c r="K83" s="147"/>
      <c r="L83" s="109">
        <v>0</v>
      </c>
      <c r="M83" s="109">
        <v>0</v>
      </c>
      <c r="N83" s="149"/>
      <c r="O83" s="109">
        <f t="shared" si="17"/>
        <v>-100</v>
      </c>
      <c r="P83" s="149">
        <f>O83</f>
        <v>-100</v>
      </c>
    </row>
    <row r="84" spans="1:16" ht="36" customHeight="1">
      <c r="A84" s="1"/>
      <c r="B84" s="151"/>
      <c r="C84" s="315" t="s">
        <v>236</v>
      </c>
      <c r="D84" s="316"/>
      <c r="E84" s="317"/>
      <c r="F84" s="109"/>
      <c r="G84" s="109">
        <v>72</v>
      </c>
      <c r="H84" s="109">
        <v>72</v>
      </c>
      <c r="I84" s="132"/>
      <c r="J84" s="147"/>
      <c r="K84" s="147"/>
      <c r="L84" s="109">
        <v>0</v>
      </c>
      <c r="M84" s="109">
        <v>0</v>
      </c>
      <c r="N84" s="149"/>
      <c r="O84" s="109">
        <f t="shared" si="17"/>
        <v>-100</v>
      </c>
      <c r="P84" s="149">
        <f>O84</f>
        <v>-100</v>
      </c>
    </row>
    <row r="85" spans="1:16" ht="23.25" customHeight="1">
      <c r="A85" s="1"/>
      <c r="B85" s="151"/>
      <c r="C85" s="319" t="s">
        <v>237</v>
      </c>
      <c r="D85" s="319"/>
      <c r="E85" s="319"/>
      <c r="F85" s="109"/>
      <c r="G85" s="109">
        <v>13</v>
      </c>
      <c r="H85" s="109">
        <v>13</v>
      </c>
      <c r="I85" s="132"/>
      <c r="J85" s="147"/>
      <c r="K85" s="147"/>
      <c r="L85" s="109">
        <v>0</v>
      </c>
      <c r="M85" s="109">
        <v>0</v>
      </c>
      <c r="N85" s="149"/>
      <c r="O85" s="109">
        <f t="shared" si="17"/>
        <v>-100</v>
      </c>
      <c r="P85" s="149">
        <f>O85</f>
        <v>-100</v>
      </c>
    </row>
    <row r="86" spans="1:16" ht="23.25" customHeight="1">
      <c r="A86" s="1"/>
      <c r="B86" s="151"/>
      <c r="C86" s="290" t="s">
        <v>238</v>
      </c>
      <c r="D86" s="290"/>
      <c r="E86" s="290"/>
      <c r="F86" s="109"/>
      <c r="G86" s="109">
        <v>100</v>
      </c>
      <c r="H86" s="109">
        <v>100</v>
      </c>
      <c r="I86" s="132"/>
      <c r="J86" s="147"/>
      <c r="K86" s="147"/>
      <c r="L86" s="109">
        <v>0</v>
      </c>
      <c r="M86" s="109">
        <v>0</v>
      </c>
      <c r="N86" s="149"/>
      <c r="O86" s="109">
        <f t="shared" si="17"/>
        <v>-100</v>
      </c>
      <c r="P86" s="149">
        <f>O86</f>
        <v>-100</v>
      </c>
    </row>
    <row r="87" spans="1:16" ht="33.75" customHeight="1">
      <c r="A87" s="1"/>
      <c r="B87" s="287" t="s">
        <v>239</v>
      </c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9"/>
    </row>
    <row r="88" spans="2:16" ht="12.75">
      <c r="B88" s="110" t="s">
        <v>54</v>
      </c>
      <c r="C88" s="285" t="s">
        <v>53</v>
      </c>
      <c r="D88" s="286"/>
      <c r="E88" s="286"/>
      <c r="F88" s="84"/>
      <c r="G88" s="84"/>
      <c r="H88" s="111"/>
      <c r="I88" s="84"/>
      <c r="J88" s="84"/>
      <c r="K88" s="84"/>
      <c r="L88" s="84"/>
      <c r="M88" s="111"/>
      <c r="N88" s="84"/>
      <c r="O88" s="84"/>
      <c r="P88" s="84"/>
    </row>
    <row r="89" spans="2:16" ht="33" customHeight="1">
      <c r="B89" s="112"/>
      <c r="C89" s="285" t="str">
        <f>'5.3. Показники '!C63:E63</f>
        <v>Обсяг видатків на капітальний ремонт адміністративної будівлі департаменту департаменту соціальної політики за адресою бульвар Шевченка, 307 (у розрізі)</v>
      </c>
      <c r="D89" s="286"/>
      <c r="E89" s="286"/>
      <c r="F89" s="109"/>
      <c r="G89" s="109">
        <v>1163.4</v>
      </c>
      <c r="H89" s="109">
        <f>G89</f>
        <v>1163.4</v>
      </c>
      <c r="I89" s="132"/>
      <c r="J89" s="152"/>
      <c r="K89" s="109"/>
      <c r="L89" s="109">
        <v>0</v>
      </c>
      <c r="M89" s="109">
        <f>L89</f>
        <v>0</v>
      </c>
      <c r="N89" s="149"/>
      <c r="O89" s="153">
        <f>L89/G89*100-100</f>
        <v>-100</v>
      </c>
      <c r="P89" s="149">
        <f>O89</f>
        <v>-100</v>
      </c>
    </row>
    <row r="90" spans="2:16" ht="12.75">
      <c r="B90" s="112"/>
      <c r="C90" s="285" t="str">
        <f>'5.3. Показники '!C64:E64</f>
        <v>ремонт службових кабінетів 4 поверху в адміністративній будвілі</v>
      </c>
      <c r="D90" s="286"/>
      <c r="E90" s="286"/>
      <c r="F90" s="109"/>
      <c r="G90" s="109">
        <v>900</v>
      </c>
      <c r="H90" s="109">
        <f aca="true" t="shared" si="20" ref="H90:H99">G90</f>
        <v>900</v>
      </c>
      <c r="I90" s="132"/>
      <c r="J90" s="152"/>
      <c r="K90" s="109"/>
      <c r="L90" s="109">
        <v>0</v>
      </c>
      <c r="M90" s="109">
        <f>L90</f>
        <v>0</v>
      </c>
      <c r="N90" s="149"/>
      <c r="O90" s="153">
        <f>L90/G90*100-100</f>
        <v>-100</v>
      </c>
      <c r="P90" s="149">
        <f aca="true" t="shared" si="21" ref="P90:P107">O90</f>
        <v>-100</v>
      </c>
    </row>
    <row r="91" spans="2:16" ht="12.75">
      <c r="B91" s="112"/>
      <c r="C91" s="285" t="str">
        <f>'5.3. Показники '!C65:E65</f>
        <v>монтаж склопакатів службових кабінетів 4 поверху в адміністративній будвілі</v>
      </c>
      <c r="D91" s="286"/>
      <c r="E91" s="286"/>
      <c r="F91" s="109"/>
      <c r="G91" s="109">
        <v>223.4</v>
      </c>
      <c r="H91" s="109">
        <f t="shared" si="20"/>
        <v>223.4</v>
      </c>
      <c r="I91" s="132"/>
      <c r="J91" s="152"/>
      <c r="K91" s="109"/>
      <c r="L91" s="109">
        <v>0</v>
      </c>
      <c r="M91" s="109">
        <v>0</v>
      </c>
      <c r="N91" s="149"/>
      <c r="O91" s="153">
        <v>0</v>
      </c>
      <c r="P91" s="149">
        <f t="shared" si="21"/>
        <v>0</v>
      </c>
    </row>
    <row r="92" spans="2:16" ht="12.75">
      <c r="B92" s="112"/>
      <c r="C92" s="285" t="str">
        <f>'5.3. Показники '!C66:E66</f>
        <v>заміна дверей службових кабінетів 4 поверху в адміністративній будвілі</v>
      </c>
      <c r="D92" s="286"/>
      <c r="E92" s="286"/>
      <c r="F92" s="109"/>
      <c r="G92" s="109">
        <v>0</v>
      </c>
      <c r="H92" s="109">
        <f t="shared" si="20"/>
        <v>0</v>
      </c>
      <c r="I92" s="132"/>
      <c r="J92" s="152"/>
      <c r="K92" s="109"/>
      <c r="L92" s="109">
        <v>0</v>
      </c>
      <c r="M92" s="109">
        <f aca="true" t="shared" si="22" ref="M92:M100">L92</f>
        <v>0</v>
      </c>
      <c r="N92" s="149"/>
      <c r="O92" s="153">
        <v>0</v>
      </c>
      <c r="P92" s="149">
        <f t="shared" si="21"/>
        <v>0</v>
      </c>
    </row>
    <row r="93" spans="2:16" ht="12.75">
      <c r="B93" s="112"/>
      <c r="C93" s="285" t="str">
        <f>'5.3. Показники '!C67:E67</f>
        <v>заміна проводки  службових кабінетів 4 поверху в адміністративній будвілі</v>
      </c>
      <c r="D93" s="286"/>
      <c r="E93" s="286"/>
      <c r="F93" s="109"/>
      <c r="G93" s="109">
        <v>40</v>
      </c>
      <c r="H93" s="109">
        <f t="shared" si="20"/>
        <v>40</v>
      </c>
      <c r="I93" s="132"/>
      <c r="J93" s="152"/>
      <c r="K93" s="109"/>
      <c r="L93" s="109">
        <v>0</v>
      </c>
      <c r="M93" s="109">
        <f t="shared" si="22"/>
        <v>0</v>
      </c>
      <c r="N93" s="149"/>
      <c r="O93" s="109">
        <f aca="true" t="shared" si="23" ref="O93:O100">L93/G93*100-100</f>
        <v>-100</v>
      </c>
      <c r="P93" s="149">
        <f t="shared" si="21"/>
        <v>-100</v>
      </c>
    </row>
    <row r="94" spans="2:16" ht="12.75">
      <c r="B94" s="112"/>
      <c r="C94" s="285" t="str">
        <f>'5.3. Показники '!C68:E68</f>
        <v>заміна освітлювальних приладів 4 поверху в адміністративній будвілі</v>
      </c>
      <c r="D94" s="286"/>
      <c r="E94" s="286"/>
      <c r="F94" s="109"/>
      <c r="G94" s="109">
        <v>20</v>
      </c>
      <c r="H94" s="109">
        <f t="shared" si="20"/>
        <v>20</v>
      </c>
      <c r="I94" s="132"/>
      <c r="J94" s="152"/>
      <c r="K94" s="109"/>
      <c r="L94" s="109">
        <v>0</v>
      </c>
      <c r="M94" s="109">
        <f t="shared" si="22"/>
        <v>0</v>
      </c>
      <c r="N94" s="149"/>
      <c r="O94" s="109">
        <f t="shared" si="23"/>
        <v>-100</v>
      </c>
      <c r="P94" s="149">
        <f t="shared" si="21"/>
        <v>-100</v>
      </c>
    </row>
    <row r="95" spans="2:16" ht="12.75">
      <c r="B95" s="112"/>
      <c r="C95" s="285" t="str">
        <f>'5.3. Показники '!C69:E69</f>
        <v>Загальна кількість кабнетів, що потребують ремонту</v>
      </c>
      <c r="D95" s="286"/>
      <c r="E95" s="286"/>
      <c r="F95" s="109"/>
      <c r="G95" s="109">
        <v>10</v>
      </c>
      <c r="H95" s="109">
        <f t="shared" si="20"/>
        <v>10</v>
      </c>
      <c r="I95" s="132"/>
      <c r="J95" s="152"/>
      <c r="K95" s="109"/>
      <c r="L95" s="109">
        <v>0</v>
      </c>
      <c r="M95" s="109">
        <f t="shared" si="22"/>
        <v>0</v>
      </c>
      <c r="N95" s="149"/>
      <c r="O95" s="109">
        <f t="shared" si="23"/>
        <v>-100</v>
      </c>
      <c r="P95" s="149">
        <f t="shared" si="21"/>
        <v>-100</v>
      </c>
    </row>
    <row r="96" spans="2:16" ht="12.75">
      <c r="B96" s="112"/>
      <c r="C96" s="285" t="str">
        <f>'5.3. Показники '!C70:E70</f>
        <v>Кількість установ (закладів) які потребують проведення робіт з капітального ремонту </v>
      </c>
      <c r="D96" s="286"/>
      <c r="E96" s="286"/>
      <c r="F96" s="109"/>
      <c r="G96" s="109">
        <v>1</v>
      </c>
      <c r="H96" s="109">
        <f t="shared" si="20"/>
        <v>1</v>
      </c>
      <c r="I96" s="132"/>
      <c r="J96" s="152"/>
      <c r="K96" s="109"/>
      <c r="L96" s="109">
        <v>0</v>
      </c>
      <c r="M96" s="109">
        <f t="shared" si="22"/>
        <v>0</v>
      </c>
      <c r="N96" s="149"/>
      <c r="O96" s="109">
        <f t="shared" si="23"/>
        <v>-100</v>
      </c>
      <c r="P96" s="149">
        <f t="shared" si="21"/>
        <v>-100</v>
      </c>
    </row>
    <row r="97" spans="2:16" ht="30" customHeight="1">
      <c r="B97" s="112"/>
      <c r="C97" s="285" t="str">
        <f>'5.3. Показники '!C71:E71</f>
        <v>Загальна кількість склопакетів, яку необхідно замінити</v>
      </c>
      <c r="D97" s="286"/>
      <c r="E97" s="286"/>
      <c r="F97" s="109"/>
      <c r="G97" s="109">
        <v>10</v>
      </c>
      <c r="H97" s="109">
        <f t="shared" si="20"/>
        <v>10</v>
      </c>
      <c r="I97" s="132"/>
      <c r="J97" s="152"/>
      <c r="K97" s="109"/>
      <c r="L97" s="109">
        <v>0</v>
      </c>
      <c r="M97" s="109">
        <f t="shared" si="22"/>
        <v>0</v>
      </c>
      <c r="N97" s="149"/>
      <c r="O97" s="109">
        <f t="shared" si="23"/>
        <v>-100</v>
      </c>
      <c r="P97" s="149">
        <f t="shared" si="21"/>
        <v>-100</v>
      </c>
    </row>
    <row r="98" spans="2:16" ht="12.75">
      <c r="B98" s="151"/>
      <c r="C98" s="285" t="str">
        <f>'5.3. Показники '!C72:E72</f>
        <v>Кількість дверей, які потребують заміни</v>
      </c>
      <c r="D98" s="286"/>
      <c r="E98" s="286"/>
      <c r="F98" s="109"/>
      <c r="G98" s="109">
        <v>0</v>
      </c>
      <c r="H98" s="109">
        <f t="shared" si="20"/>
        <v>0</v>
      </c>
      <c r="I98" s="171"/>
      <c r="J98" s="147"/>
      <c r="K98" s="147"/>
      <c r="L98" s="172">
        <v>0</v>
      </c>
      <c r="M98" s="109">
        <f t="shared" si="22"/>
        <v>0</v>
      </c>
      <c r="N98" s="149"/>
      <c r="O98" s="109">
        <v>0</v>
      </c>
      <c r="P98" s="149">
        <v>0</v>
      </c>
    </row>
    <row r="99" spans="3:16" ht="12.75">
      <c r="C99" s="285" t="str">
        <f>'5.3. Показники '!C73:E73</f>
        <v>протяжність електромережі , що потребує заміни</v>
      </c>
      <c r="D99" s="286"/>
      <c r="E99" s="286"/>
      <c r="F99" s="109"/>
      <c r="G99" s="109">
        <v>500</v>
      </c>
      <c r="H99" s="109">
        <f t="shared" si="20"/>
        <v>500</v>
      </c>
      <c r="I99" s="132"/>
      <c r="J99" s="109"/>
      <c r="K99" s="109"/>
      <c r="L99" s="109">
        <v>0</v>
      </c>
      <c r="M99" s="109">
        <f t="shared" si="22"/>
        <v>0</v>
      </c>
      <c r="N99" s="149"/>
      <c r="O99" s="109">
        <f t="shared" si="23"/>
        <v>-100</v>
      </c>
      <c r="P99" s="149">
        <f t="shared" si="21"/>
        <v>-100</v>
      </c>
    </row>
    <row r="100" spans="3:16" ht="12.75">
      <c r="C100" s="285" t="s">
        <v>240</v>
      </c>
      <c r="D100" s="286"/>
      <c r="E100" s="322"/>
      <c r="F100" s="109"/>
      <c r="G100" s="109">
        <v>20</v>
      </c>
      <c r="H100" s="109">
        <v>200</v>
      </c>
      <c r="I100" s="132"/>
      <c r="J100" s="109"/>
      <c r="K100" s="109"/>
      <c r="L100" s="109">
        <v>0</v>
      </c>
      <c r="M100" s="109">
        <f t="shared" si="22"/>
        <v>0</v>
      </c>
      <c r="N100" s="149"/>
      <c r="O100" s="109">
        <f t="shared" si="23"/>
        <v>-100</v>
      </c>
      <c r="P100" s="149">
        <f t="shared" si="21"/>
        <v>-100</v>
      </c>
    </row>
    <row r="101" spans="2:16" ht="12.75">
      <c r="B101" s="151"/>
      <c r="C101" s="285" t="str">
        <f>'5.3. Показники '!C74:E74</f>
        <v>Проведення витрат на авторський та технічний нагляд, проведення експертизи</v>
      </c>
      <c r="D101" s="286"/>
      <c r="E101" s="286"/>
      <c r="F101" s="109"/>
      <c r="G101" s="109">
        <v>0</v>
      </c>
      <c r="H101" s="109">
        <v>0</v>
      </c>
      <c r="I101" s="132"/>
      <c r="J101" s="109"/>
      <c r="K101" s="109"/>
      <c r="L101" s="109">
        <v>0</v>
      </c>
      <c r="M101" s="109">
        <v>0</v>
      </c>
      <c r="N101" s="149"/>
      <c r="O101" s="109">
        <v>0</v>
      </c>
      <c r="P101" s="149">
        <f t="shared" si="21"/>
        <v>0</v>
      </c>
    </row>
    <row r="102" spans="2:16" ht="12.75">
      <c r="B102" s="151"/>
      <c r="C102" s="285" t="str">
        <f>'5.3. Показники '!C75:E75</f>
        <v>Площа службових кабінетів, які потребують ремонту</v>
      </c>
      <c r="D102" s="286"/>
      <c r="E102" s="286"/>
      <c r="F102" s="109"/>
      <c r="G102" s="109">
        <v>0</v>
      </c>
      <c r="H102" s="109">
        <v>0</v>
      </c>
      <c r="I102" s="132"/>
      <c r="J102" s="109"/>
      <c r="K102" s="109"/>
      <c r="L102" s="109">
        <v>0</v>
      </c>
      <c r="M102" s="109">
        <v>0</v>
      </c>
      <c r="N102" s="149"/>
      <c r="O102" s="109">
        <v>0</v>
      </c>
      <c r="P102" s="149">
        <f t="shared" si="21"/>
        <v>0</v>
      </c>
    </row>
    <row r="103" spans="2:16" ht="12.75">
      <c r="B103" s="151">
        <v>2</v>
      </c>
      <c r="C103" s="285" t="s">
        <v>51</v>
      </c>
      <c r="D103" s="286"/>
      <c r="E103" s="286"/>
      <c r="F103" s="109"/>
      <c r="G103" s="109"/>
      <c r="H103" s="109"/>
      <c r="I103" s="132"/>
      <c r="J103" s="109"/>
      <c r="K103" s="109"/>
      <c r="L103" s="109">
        <v>0</v>
      </c>
      <c r="M103" s="109">
        <v>0</v>
      </c>
      <c r="N103" s="149"/>
      <c r="O103" s="109">
        <v>0</v>
      </c>
      <c r="P103" s="149">
        <f t="shared" si="21"/>
        <v>0</v>
      </c>
    </row>
    <row r="104" spans="2:16" ht="25.5" customHeight="1">
      <c r="B104" s="151"/>
      <c r="C104" s="257" t="str">
        <f>'5.3. Показники '!C79:E79</f>
        <v>Загальна кількість кабнетів, що планується відремонтувати</v>
      </c>
      <c r="D104" s="258"/>
      <c r="E104" s="259"/>
      <c r="F104" s="109"/>
      <c r="G104" s="109">
        <v>8</v>
      </c>
      <c r="H104" s="109">
        <v>8</v>
      </c>
      <c r="I104" s="132"/>
      <c r="J104" s="152"/>
      <c r="K104" s="109"/>
      <c r="L104" s="109">
        <v>0</v>
      </c>
      <c r="M104" s="109">
        <v>0</v>
      </c>
      <c r="N104" s="149"/>
      <c r="O104" s="109">
        <f>L104/G104*100-100</f>
        <v>-100</v>
      </c>
      <c r="P104" s="149">
        <f t="shared" si="21"/>
        <v>-100</v>
      </c>
    </row>
    <row r="105" spans="2:16" ht="27" customHeight="1">
      <c r="B105" s="151"/>
      <c r="C105" s="257" t="str">
        <f>'5.3. Показники '!C80:E80</f>
        <v>Загальна кількість склопакетів, яку планується замінити</v>
      </c>
      <c r="D105" s="258"/>
      <c r="E105" s="259"/>
      <c r="F105" s="109"/>
      <c r="G105" s="109">
        <v>19</v>
      </c>
      <c r="H105" s="109">
        <v>19</v>
      </c>
      <c r="I105" s="132"/>
      <c r="J105" s="147"/>
      <c r="K105" s="147"/>
      <c r="L105" s="173">
        <v>0</v>
      </c>
      <c r="M105" s="109">
        <v>0</v>
      </c>
      <c r="N105" s="149"/>
      <c r="O105" s="109">
        <f>L105/G105*100-100</f>
        <v>-100</v>
      </c>
      <c r="P105" s="149">
        <f t="shared" si="21"/>
        <v>-100</v>
      </c>
    </row>
    <row r="106" spans="2:16" ht="19.5" customHeight="1">
      <c r="B106" s="151"/>
      <c r="C106" s="257" t="str">
        <f>'5.3. Показники '!C81:E81</f>
        <v>Кількість дверей, яку планується замінити</v>
      </c>
      <c r="D106" s="258"/>
      <c r="E106" s="259"/>
      <c r="F106" s="109"/>
      <c r="G106" s="109">
        <v>0</v>
      </c>
      <c r="H106" s="109">
        <v>0</v>
      </c>
      <c r="I106" s="132"/>
      <c r="J106" s="147"/>
      <c r="K106" s="147"/>
      <c r="L106" s="109">
        <v>0</v>
      </c>
      <c r="M106" s="109">
        <v>0</v>
      </c>
      <c r="N106" s="149"/>
      <c r="O106" s="109">
        <v>0</v>
      </c>
      <c r="P106" s="149">
        <f t="shared" si="21"/>
        <v>0</v>
      </c>
    </row>
    <row r="107" spans="2:16" ht="23.25" customHeight="1">
      <c r="B107" s="151"/>
      <c r="C107" s="257" t="str">
        <f>'5.3. Показники '!C82:E82</f>
        <v>протяжність електромережі , шо планується замінити</v>
      </c>
      <c r="D107" s="258"/>
      <c r="E107" s="259"/>
      <c r="F107" s="109"/>
      <c r="G107" s="109">
        <v>500</v>
      </c>
      <c r="H107" s="109">
        <v>500</v>
      </c>
      <c r="I107" s="132"/>
      <c r="J107" s="147"/>
      <c r="K107" s="147"/>
      <c r="L107" s="109"/>
      <c r="M107" s="109"/>
      <c r="N107" s="149"/>
      <c r="O107" s="109">
        <f>L107/G107*100-100</f>
        <v>-100</v>
      </c>
      <c r="P107" s="149">
        <f t="shared" si="21"/>
        <v>-100</v>
      </c>
    </row>
    <row r="108" spans="2:16" ht="24.75" customHeight="1">
      <c r="B108" s="151"/>
      <c r="C108" s="257" t="s">
        <v>241</v>
      </c>
      <c r="D108" s="258"/>
      <c r="E108" s="259"/>
      <c r="F108" s="109"/>
      <c r="G108" s="109">
        <v>20</v>
      </c>
      <c r="H108" s="109">
        <v>20</v>
      </c>
      <c r="I108" s="132"/>
      <c r="J108" s="147"/>
      <c r="K108" s="147"/>
      <c r="L108" s="109">
        <v>0</v>
      </c>
      <c r="M108" s="109">
        <v>0</v>
      </c>
      <c r="N108" s="149"/>
      <c r="O108" s="109">
        <f aca="true" t="shared" si="24" ref="O108:O121">L108/G108*100-100</f>
        <v>-100</v>
      </c>
      <c r="P108" s="149">
        <f>O108</f>
        <v>-100</v>
      </c>
    </row>
    <row r="109" spans="2:16" ht="24.75" customHeight="1">
      <c r="B109" s="151">
        <v>3</v>
      </c>
      <c r="C109" s="257" t="s">
        <v>50</v>
      </c>
      <c r="D109" s="258"/>
      <c r="E109" s="259"/>
      <c r="F109" s="109"/>
      <c r="G109" s="109"/>
      <c r="H109" s="109"/>
      <c r="I109" s="132"/>
      <c r="J109" s="147"/>
      <c r="K109" s="147"/>
      <c r="L109" s="109"/>
      <c r="M109" s="109"/>
      <c r="N109" s="149"/>
      <c r="O109" s="109">
        <v>0</v>
      </c>
      <c r="P109" s="149">
        <f aca="true" t="shared" si="25" ref="P109:P114">O109</f>
        <v>0</v>
      </c>
    </row>
    <row r="110" spans="2:16" ht="24.75" customHeight="1">
      <c r="B110" s="151"/>
      <c r="C110" s="257" t="str">
        <f>'5.3. Показники '!C87:E87</f>
        <v>середня вартість ремонту одного службового кабінету</v>
      </c>
      <c r="D110" s="258"/>
      <c r="E110" s="259"/>
      <c r="F110" s="109"/>
      <c r="G110" s="109">
        <v>90</v>
      </c>
      <c r="H110" s="109">
        <f>G110</f>
        <v>90</v>
      </c>
      <c r="I110" s="132"/>
      <c r="J110" s="147"/>
      <c r="K110" s="147"/>
      <c r="L110" s="109">
        <v>0</v>
      </c>
      <c r="M110" s="109">
        <v>0</v>
      </c>
      <c r="N110" s="149"/>
      <c r="O110" s="109">
        <f t="shared" si="24"/>
        <v>-100</v>
      </c>
      <c r="P110" s="149">
        <f t="shared" si="25"/>
        <v>-100</v>
      </c>
    </row>
    <row r="111" spans="2:16" ht="24.75" customHeight="1">
      <c r="B111" s="151"/>
      <c r="C111" s="257" t="str">
        <f>'5.3. Показники '!C88:E88</f>
        <v>середня вартість одиниці слопакету</v>
      </c>
      <c r="D111" s="258"/>
      <c r="E111" s="259"/>
      <c r="F111" s="109"/>
      <c r="G111" s="109">
        <v>11.76</v>
      </c>
      <c r="H111" s="109">
        <f>G111</f>
        <v>11.76</v>
      </c>
      <c r="I111" s="132"/>
      <c r="J111" s="147"/>
      <c r="K111" s="147"/>
      <c r="L111" s="109">
        <v>0</v>
      </c>
      <c r="M111" s="109">
        <v>0</v>
      </c>
      <c r="N111" s="149"/>
      <c r="O111" s="109">
        <f t="shared" si="24"/>
        <v>-100</v>
      </c>
      <c r="P111" s="149">
        <f t="shared" si="25"/>
        <v>-100</v>
      </c>
    </row>
    <row r="112" spans="2:16" ht="24.75" customHeight="1">
      <c r="B112" s="151"/>
      <c r="C112" s="257" t="str">
        <f>'5.3. Показники '!C89:E89</f>
        <v>середня вартість дверей</v>
      </c>
      <c r="D112" s="258"/>
      <c r="E112" s="259"/>
      <c r="F112" s="109"/>
      <c r="G112" s="109">
        <v>0</v>
      </c>
      <c r="H112" s="109">
        <f>G112</f>
        <v>0</v>
      </c>
      <c r="I112" s="132"/>
      <c r="J112" s="147"/>
      <c r="K112" s="147"/>
      <c r="L112" s="109">
        <v>0</v>
      </c>
      <c r="M112" s="109">
        <v>0</v>
      </c>
      <c r="N112" s="149"/>
      <c r="O112" s="109">
        <v>0</v>
      </c>
      <c r="P112" s="149">
        <f t="shared" si="25"/>
        <v>0</v>
      </c>
    </row>
    <row r="113" spans="2:16" ht="24.75" customHeight="1">
      <c r="B113" s="151"/>
      <c r="C113" s="257" t="str">
        <f>'5.3. Показники '!C90:E90</f>
        <v>середня вартість заміни 1 м.п. електромережі</v>
      </c>
      <c r="D113" s="258"/>
      <c r="E113" s="259"/>
      <c r="F113" s="109"/>
      <c r="G113" s="109">
        <v>0.08</v>
      </c>
      <c r="H113" s="109">
        <f>G113</f>
        <v>0.08</v>
      </c>
      <c r="I113" s="132"/>
      <c r="J113" s="147"/>
      <c r="K113" s="147"/>
      <c r="L113" s="109">
        <v>0</v>
      </c>
      <c r="M113" s="109">
        <v>0</v>
      </c>
      <c r="N113" s="149"/>
      <c r="O113" s="109">
        <f t="shared" si="24"/>
        <v>-100</v>
      </c>
      <c r="P113" s="149">
        <f t="shared" si="25"/>
        <v>-100</v>
      </c>
    </row>
    <row r="114" spans="2:16" ht="24.75" customHeight="1">
      <c r="B114" s="151"/>
      <c r="C114" s="257" t="str">
        <f>'5.3. Показники '!C91:E91</f>
        <v>середня вартість ремонту одного квадратного метру робочих кабінетів</v>
      </c>
      <c r="D114" s="258"/>
      <c r="E114" s="259"/>
      <c r="F114" s="109"/>
      <c r="G114" s="109">
        <v>1</v>
      </c>
      <c r="H114" s="109">
        <f>G114</f>
        <v>1</v>
      </c>
      <c r="I114" s="132"/>
      <c r="J114" s="147"/>
      <c r="K114" s="147"/>
      <c r="L114" s="109">
        <v>0</v>
      </c>
      <c r="M114" s="109">
        <v>0</v>
      </c>
      <c r="N114" s="149"/>
      <c r="O114" s="109">
        <f t="shared" si="24"/>
        <v>-100</v>
      </c>
      <c r="P114" s="149">
        <f t="shared" si="25"/>
        <v>-100</v>
      </c>
    </row>
    <row r="115" spans="2:16" ht="24.75" customHeight="1">
      <c r="B115" s="151">
        <v>4</v>
      </c>
      <c r="C115" s="257" t="s">
        <v>122</v>
      </c>
      <c r="D115" s="258"/>
      <c r="E115" s="259"/>
      <c r="F115" s="109"/>
      <c r="G115" s="109"/>
      <c r="H115" s="109"/>
      <c r="I115" s="132"/>
      <c r="J115" s="147"/>
      <c r="K115" s="147"/>
      <c r="L115" s="109"/>
      <c r="M115" s="109"/>
      <c r="N115" s="149"/>
      <c r="O115" s="109"/>
      <c r="P115" s="149"/>
    </row>
    <row r="116" spans="2:16" ht="39" customHeight="1">
      <c r="B116" s="151"/>
      <c r="C116" s="257" t="str">
        <f>'5.3. Показники '!C93:E93</f>
        <v>Питома вага установ (закладів), в яких проведено капітальний ремонт в загальній кількості, що потребують ремонту</v>
      </c>
      <c r="D116" s="258"/>
      <c r="E116" s="259"/>
      <c r="F116" s="109"/>
      <c r="G116" s="109">
        <v>100</v>
      </c>
      <c r="H116" s="109">
        <f aca="true" t="shared" si="26" ref="H116:H121">G116</f>
        <v>100</v>
      </c>
      <c r="I116" s="132"/>
      <c r="J116" s="147"/>
      <c r="K116" s="147"/>
      <c r="L116" s="109">
        <v>0</v>
      </c>
      <c r="M116" s="109">
        <v>0</v>
      </c>
      <c r="N116" s="149"/>
      <c r="O116" s="109">
        <f t="shared" si="24"/>
        <v>-100</v>
      </c>
      <c r="P116" s="149">
        <f aca="true" t="shared" si="27" ref="P116:P121">O116</f>
        <v>-100</v>
      </c>
    </row>
    <row r="117" spans="2:16" ht="45.75" customHeight="1">
      <c r="B117" s="151"/>
      <c r="C117" s="257" t="str">
        <f>'5.3. Показники '!C94:E94</f>
        <v>Питома вага відремонтованих службових кабінетів в загальній кількості, що потребують ремонту</v>
      </c>
      <c r="D117" s="258"/>
      <c r="E117" s="259"/>
      <c r="F117" s="109"/>
      <c r="G117" s="109">
        <v>100</v>
      </c>
      <c r="H117" s="109">
        <f t="shared" si="26"/>
        <v>100</v>
      </c>
      <c r="I117" s="132"/>
      <c r="J117" s="147"/>
      <c r="K117" s="147"/>
      <c r="L117" s="109">
        <v>0</v>
      </c>
      <c r="M117" s="109">
        <v>0</v>
      </c>
      <c r="N117" s="149"/>
      <c r="O117" s="109">
        <f t="shared" si="24"/>
        <v>-100</v>
      </c>
      <c r="P117" s="149">
        <f t="shared" si="27"/>
        <v>-100</v>
      </c>
    </row>
    <row r="118" spans="2:16" ht="30.75" customHeight="1">
      <c r="B118" s="151"/>
      <c r="C118" s="257" t="str">
        <f>'5.3. Показники '!C95:E95</f>
        <v>Питома вага замінених склопакетів в загальній кількості, що потребують заміни</v>
      </c>
      <c r="D118" s="258"/>
      <c r="E118" s="259"/>
      <c r="F118" s="109"/>
      <c r="G118" s="109">
        <v>190</v>
      </c>
      <c r="H118" s="109">
        <f t="shared" si="26"/>
        <v>190</v>
      </c>
      <c r="I118" s="132"/>
      <c r="J118" s="147"/>
      <c r="K118" s="147"/>
      <c r="L118" s="109">
        <v>0</v>
      </c>
      <c r="M118" s="109">
        <v>0</v>
      </c>
      <c r="N118" s="149"/>
      <c r="O118" s="109">
        <f t="shared" si="24"/>
        <v>-100</v>
      </c>
      <c r="P118" s="149">
        <f t="shared" si="27"/>
        <v>-100</v>
      </c>
    </row>
    <row r="119" spans="2:16" ht="33.75" customHeight="1">
      <c r="B119" s="151"/>
      <c r="C119" s="257" t="str">
        <f>'5.3. Показники '!C96:E96</f>
        <v>Питома вага замінених дверей в загальній кількості, що потребують заміни</v>
      </c>
      <c r="D119" s="258"/>
      <c r="E119" s="259"/>
      <c r="F119" s="109"/>
      <c r="G119" s="109">
        <v>0</v>
      </c>
      <c r="H119" s="109">
        <f t="shared" si="26"/>
        <v>0</v>
      </c>
      <c r="I119" s="132"/>
      <c r="J119" s="147"/>
      <c r="K119" s="147"/>
      <c r="L119" s="109">
        <v>0</v>
      </c>
      <c r="M119" s="109">
        <v>0</v>
      </c>
      <c r="N119" s="149"/>
      <c r="O119" s="109">
        <v>0</v>
      </c>
      <c r="P119" s="149">
        <f t="shared" si="27"/>
        <v>0</v>
      </c>
    </row>
    <row r="120" spans="2:16" ht="33.75" customHeight="1">
      <c r="B120" s="151"/>
      <c r="C120" s="257" t="str">
        <f>'5.3. Показники '!C97:E97</f>
        <v>Питома вага погоних метрів заміненої електромережі в загальній кількості, що потребують заміни</v>
      </c>
      <c r="D120" s="258"/>
      <c r="E120" s="259"/>
      <c r="F120" s="109"/>
      <c r="G120" s="109">
        <v>100</v>
      </c>
      <c r="H120" s="109">
        <f t="shared" si="26"/>
        <v>100</v>
      </c>
      <c r="I120" s="132"/>
      <c r="J120" s="147"/>
      <c r="K120" s="147"/>
      <c r="L120" s="109">
        <v>0</v>
      </c>
      <c r="M120" s="109">
        <v>0</v>
      </c>
      <c r="N120" s="149"/>
      <c r="O120" s="109">
        <f t="shared" si="24"/>
        <v>-100</v>
      </c>
      <c r="P120" s="149">
        <f t="shared" si="27"/>
        <v>-100</v>
      </c>
    </row>
    <row r="121" spans="2:16" ht="32.25" customHeight="1">
      <c r="B121" s="151"/>
      <c r="C121" s="257" t="str">
        <f>'5.3. Показники '!C98:E98</f>
        <v>Питома вага відремонтованої площі службових кабінетів, що потребувала заміни</v>
      </c>
      <c r="D121" s="258"/>
      <c r="E121" s="259"/>
      <c r="F121" s="109"/>
      <c r="G121" s="109">
        <v>100</v>
      </c>
      <c r="H121" s="109">
        <f t="shared" si="26"/>
        <v>100</v>
      </c>
      <c r="I121" s="132"/>
      <c r="J121" s="147"/>
      <c r="K121" s="147"/>
      <c r="L121" s="109">
        <v>0</v>
      </c>
      <c r="M121" s="109">
        <v>0</v>
      </c>
      <c r="N121" s="149"/>
      <c r="O121" s="109">
        <f t="shared" si="24"/>
        <v>-100</v>
      </c>
      <c r="P121" s="149">
        <f t="shared" si="27"/>
        <v>-100</v>
      </c>
    </row>
    <row r="122" spans="2:16" ht="24.75" customHeight="1">
      <c r="B122" s="287" t="s">
        <v>239</v>
      </c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9"/>
    </row>
    <row r="123" spans="2:16" ht="24.75" customHeight="1" hidden="1">
      <c r="B123" s="151"/>
      <c r="C123" s="155"/>
      <c r="D123" s="156"/>
      <c r="E123" s="157"/>
      <c r="F123" s="109"/>
      <c r="G123" s="109"/>
      <c r="H123" s="109"/>
      <c r="I123" s="132"/>
      <c r="J123" s="147"/>
      <c r="K123" s="147"/>
      <c r="L123" s="109"/>
      <c r="M123" s="109"/>
      <c r="N123" s="149"/>
      <c r="O123" s="109"/>
      <c r="P123" s="149"/>
    </row>
    <row r="124" spans="2:16" ht="24.75" customHeight="1" hidden="1">
      <c r="B124" s="151"/>
      <c r="C124" s="155"/>
      <c r="D124" s="156"/>
      <c r="E124" s="157"/>
      <c r="F124" s="109"/>
      <c r="G124" s="109"/>
      <c r="H124" s="109"/>
      <c r="I124" s="132"/>
      <c r="J124" s="147"/>
      <c r="K124" s="147"/>
      <c r="L124" s="109"/>
      <c r="M124" s="109"/>
      <c r="N124" s="149"/>
      <c r="O124" s="109"/>
      <c r="P124" s="149"/>
    </row>
    <row r="125" spans="2:16" ht="24.75" customHeight="1" hidden="1">
      <c r="B125" s="151"/>
      <c r="C125" s="155"/>
      <c r="D125" s="156"/>
      <c r="E125" s="157"/>
      <c r="F125" s="109"/>
      <c r="G125" s="109"/>
      <c r="H125" s="109"/>
      <c r="I125" s="132"/>
      <c r="J125" s="147"/>
      <c r="K125" s="147"/>
      <c r="L125" s="109"/>
      <c r="M125" s="109"/>
      <c r="N125" s="149"/>
      <c r="O125" s="109"/>
      <c r="P125" s="149"/>
    </row>
    <row r="126" spans="2:16" ht="24.75" customHeight="1" hidden="1">
      <c r="B126" s="151"/>
      <c r="C126" s="155"/>
      <c r="D126" s="156"/>
      <c r="E126" s="157"/>
      <c r="F126" s="109"/>
      <c r="G126" s="109"/>
      <c r="H126" s="109"/>
      <c r="I126" s="132"/>
      <c r="J126" s="147"/>
      <c r="K126" s="147"/>
      <c r="L126" s="109"/>
      <c r="M126" s="109"/>
      <c r="N126" s="149"/>
      <c r="O126" s="109"/>
      <c r="P126" s="149"/>
    </row>
    <row r="127" spans="2:16" ht="15.75" hidden="1">
      <c r="B127" s="151"/>
      <c r="C127" s="257"/>
      <c r="D127" s="258"/>
      <c r="E127" s="259"/>
      <c r="F127" s="109"/>
      <c r="G127" s="109"/>
      <c r="H127" s="109"/>
      <c r="I127" s="132"/>
      <c r="J127" s="147"/>
      <c r="K127" s="147"/>
      <c r="L127" s="109"/>
      <c r="M127" s="109"/>
      <c r="N127" s="149"/>
      <c r="O127" s="109"/>
      <c r="P127" s="149"/>
    </row>
    <row r="128" spans="2:16" ht="15.75" hidden="1">
      <c r="B128" s="151"/>
      <c r="C128" s="257"/>
      <c r="D128" s="258"/>
      <c r="E128" s="259"/>
      <c r="F128" s="109"/>
      <c r="G128" s="109"/>
      <c r="H128" s="109"/>
      <c r="I128" s="132"/>
      <c r="J128" s="147"/>
      <c r="K128" s="147"/>
      <c r="L128" s="109"/>
      <c r="M128" s="109"/>
      <c r="N128" s="149"/>
      <c r="O128" s="109"/>
      <c r="P128" s="149"/>
    </row>
    <row r="129" spans="2:16" ht="15.75" hidden="1">
      <c r="B129" s="151"/>
      <c r="C129" s="257"/>
      <c r="D129" s="258"/>
      <c r="E129" s="259"/>
      <c r="F129" s="109"/>
      <c r="G129" s="109"/>
      <c r="H129" s="109"/>
      <c r="I129" s="132"/>
      <c r="J129" s="147"/>
      <c r="K129" s="147"/>
      <c r="L129" s="109"/>
      <c r="M129" s="109"/>
      <c r="N129" s="149"/>
      <c r="O129" s="109"/>
      <c r="P129" s="149"/>
    </row>
    <row r="130" spans="2:16" ht="12.75" hidden="1">
      <c r="B130" s="151"/>
      <c r="C130" s="290"/>
      <c r="D130" s="290"/>
      <c r="E130" s="290"/>
      <c r="F130" s="109"/>
      <c r="G130" s="109"/>
      <c r="H130" s="109"/>
      <c r="I130" s="132"/>
      <c r="J130" s="147"/>
      <c r="K130" s="147"/>
      <c r="L130" s="109"/>
      <c r="M130" s="109"/>
      <c r="N130" s="149"/>
      <c r="O130" s="109"/>
      <c r="P130" s="149"/>
    </row>
    <row r="131" spans="2:16" ht="15.75" hidden="1">
      <c r="B131" s="151"/>
      <c r="C131" s="315"/>
      <c r="D131" s="316"/>
      <c r="E131" s="317"/>
      <c r="F131" s="109"/>
      <c r="G131" s="109"/>
      <c r="H131" s="109"/>
      <c r="I131" s="132"/>
      <c r="J131" s="147"/>
      <c r="K131" s="147"/>
      <c r="L131" s="109"/>
      <c r="M131" s="109"/>
      <c r="N131" s="149"/>
      <c r="O131" s="109"/>
      <c r="P131" s="149"/>
    </row>
    <row r="132" spans="2:16" ht="15.75" hidden="1">
      <c r="B132" s="151"/>
      <c r="C132" s="319"/>
      <c r="D132" s="319"/>
      <c r="E132" s="319"/>
      <c r="F132" s="109"/>
      <c r="G132" s="109"/>
      <c r="H132" s="109"/>
      <c r="I132" s="132"/>
      <c r="J132" s="147"/>
      <c r="K132" s="147"/>
      <c r="L132" s="109"/>
      <c r="M132" s="109"/>
      <c r="N132" s="149"/>
      <c r="O132" s="109"/>
      <c r="P132" s="149"/>
    </row>
    <row r="133" spans="2:16" ht="12.75" hidden="1">
      <c r="B133" s="151"/>
      <c r="C133" s="290"/>
      <c r="D133" s="290"/>
      <c r="E133" s="290"/>
      <c r="F133" s="109"/>
      <c r="G133" s="109"/>
      <c r="H133" s="109"/>
      <c r="I133" s="132"/>
      <c r="J133" s="147"/>
      <c r="K133" s="147"/>
      <c r="L133" s="109"/>
      <c r="M133" s="109"/>
      <c r="N133" s="149"/>
      <c r="O133" s="109"/>
      <c r="P133" s="149"/>
    </row>
    <row r="134" spans="2:16" ht="12.75" hidden="1">
      <c r="B134" s="151"/>
      <c r="C134" s="320"/>
      <c r="D134" s="320"/>
      <c r="E134" s="321"/>
      <c r="F134" s="109"/>
      <c r="G134" s="109"/>
      <c r="H134" s="109"/>
      <c r="I134" s="132"/>
      <c r="J134" s="147"/>
      <c r="K134" s="147"/>
      <c r="L134" s="109"/>
      <c r="M134" s="109"/>
      <c r="N134" s="149"/>
      <c r="O134" s="109"/>
      <c r="P134" s="149"/>
    </row>
    <row r="135" ht="12.75" hidden="1"/>
  </sheetData>
  <sheetProtection/>
  <mergeCells count="158">
    <mergeCell ref="C117:E117"/>
    <mergeCell ref="C118:E118"/>
    <mergeCell ref="C119:E119"/>
    <mergeCell ref="C120:E120"/>
    <mergeCell ref="C121:E121"/>
    <mergeCell ref="B122:P122"/>
    <mergeCell ref="C131:E131"/>
    <mergeCell ref="C132:E132"/>
    <mergeCell ref="C133:E133"/>
    <mergeCell ref="C134:E134"/>
    <mergeCell ref="C99:E99"/>
    <mergeCell ref="C100:E100"/>
    <mergeCell ref="C109:E109"/>
    <mergeCell ref="C110:E110"/>
    <mergeCell ref="C111:E111"/>
    <mergeCell ref="C112:E112"/>
    <mergeCell ref="C107:E107"/>
    <mergeCell ref="C108:E108"/>
    <mergeCell ref="C127:E127"/>
    <mergeCell ref="C128:E128"/>
    <mergeCell ref="C129:E129"/>
    <mergeCell ref="C130:E130"/>
    <mergeCell ref="C113:E113"/>
    <mergeCell ref="C114:E114"/>
    <mergeCell ref="C115:E115"/>
    <mergeCell ref="C116:E116"/>
    <mergeCell ref="C101:E101"/>
    <mergeCell ref="C102:E102"/>
    <mergeCell ref="C104:E104"/>
    <mergeCell ref="C105:E105"/>
    <mergeCell ref="C106:E106"/>
    <mergeCell ref="C94:E94"/>
    <mergeCell ref="C95:E95"/>
    <mergeCell ref="C96:E96"/>
    <mergeCell ref="C97:E97"/>
    <mergeCell ref="C98:E98"/>
    <mergeCell ref="C103:E103"/>
    <mergeCell ref="R70:S70"/>
    <mergeCell ref="R71:S71"/>
    <mergeCell ref="R72:S72"/>
    <mergeCell ref="C81:E81"/>
    <mergeCell ref="C82:E82"/>
    <mergeCell ref="C90:E90"/>
    <mergeCell ref="C91:E91"/>
    <mergeCell ref="C92:E92"/>
    <mergeCell ref="R62:S62"/>
    <mergeCell ref="R63:S63"/>
    <mergeCell ref="R64:S64"/>
    <mergeCell ref="R65:S65"/>
    <mergeCell ref="R66:S66"/>
    <mergeCell ref="R67:S67"/>
    <mergeCell ref="R68:S68"/>
    <mergeCell ref="R69:S69"/>
    <mergeCell ref="C88:E88"/>
    <mergeCell ref="C89:E89"/>
    <mergeCell ref="C72:E72"/>
    <mergeCell ref="C73:E73"/>
    <mergeCell ref="C74:E74"/>
    <mergeCell ref="C83:E83"/>
    <mergeCell ref="T32:U32"/>
    <mergeCell ref="T33:U33"/>
    <mergeCell ref="T34:U34"/>
    <mergeCell ref="T35:U35"/>
    <mergeCell ref="T36:U36"/>
    <mergeCell ref="C71:E71"/>
    <mergeCell ref="C62:E62"/>
    <mergeCell ref="C63:E63"/>
    <mergeCell ref="L50:N50"/>
    <mergeCell ref="O50:P50"/>
    <mergeCell ref="T26:U26"/>
    <mergeCell ref="T27:U27"/>
    <mergeCell ref="T28:U28"/>
    <mergeCell ref="T29:U29"/>
    <mergeCell ref="T30:U30"/>
    <mergeCell ref="T31:U31"/>
    <mergeCell ref="T24:U24"/>
    <mergeCell ref="T25:U25"/>
    <mergeCell ref="C85:E85"/>
    <mergeCell ref="C75:E75"/>
    <mergeCell ref="C76:E76"/>
    <mergeCell ref="C77:E77"/>
    <mergeCell ref="C78:E78"/>
    <mergeCell ref="C79:E79"/>
    <mergeCell ref="C80:E80"/>
    <mergeCell ref="C84:E84"/>
    <mergeCell ref="C93:E93"/>
    <mergeCell ref="C68:E68"/>
    <mergeCell ref="C53:E53"/>
    <mergeCell ref="C54:E54"/>
    <mergeCell ref="C55:E55"/>
    <mergeCell ref="C56:E56"/>
    <mergeCell ref="C57:E57"/>
    <mergeCell ref="B59:P59"/>
    <mergeCell ref="B60:P60"/>
    <mergeCell ref="C58:E58"/>
    <mergeCell ref="C61:E61"/>
    <mergeCell ref="C48:E48"/>
    <mergeCell ref="C49:E49"/>
    <mergeCell ref="C50:E50"/>
    <mergeCell ref="C51:E51"/>
    <mergeCell ref="C52:E52"/>
    <mergeCell ref="I50:K50"/>
    <mergeCell ref="C65:E65"/>
    <mergeCell ref="C38:E38"/>
    <mergeCell ref="C39:E39"/>
    <mergeCell ref="C40:E40"/>
    <mergeCell ref="C41:E41"/>
    <mergeCell ref="C42:E42"/>
    <mergeCell ref="C43:E43"/>
    <mergeCell ref="C64:E64"/>
    <mergeCell ref="C70:E70"/>
    <mergeCell ref="C27:E27"/>
    <mergeCell ref="C28:E28"/>
    <mergeCell ref="C29:E29"/>
    <mergeCell ref="C30:E30"/>
    <mergeCell ref="C47:E47"/>
    <mergeCell ref="C33:E33"/>
    <mergeCell ref="C34:E34"/>
    <mergeCell ref="C35:E35"/>
    <mergeCell ref="C44:E44"/>
    <mergeCell ref="C32:E32"/>
    <mergeCell ref="C66:E66"/>
    <mergeCell ref="C67:E67"/>
    <mergeCell ref="C14:E14"/>
    <mergeCell ref="C15:E15"/>
    <mergeCell ref="C16:E16"/>
    <mergeCell ref="C18:E18"/>
    <mergeCell ref="C19:E19"/>
    <mergeCell ref="C45:E45"/>
    <mergeCell ref="C46:E46"/>
    <mergeCell ref="C21:E21"/>
    <mergeCell ref="C22:E22"/>
    <mergeCell ref="C24:E24"/>
    <mergeCell ref="C25:E25"/>
    <mergeCell ref="C26:E26"/>
    <mergeCell ref="C31:E31"/>
    <mergeCell ref="C6:E6"/>
    <mergeCell ref="B8:P8"/>
    <mergeCell ref="B10:P10"/>
    <mergeCell ref="C20:E20"/>
    <mergeCell ref="C13:E13"/>
    <mergeCell ref="C17:E17"/>
    <mergeCell ref="C23:E23"/>
    <mergeCell ref="C36:E36"/>
    <mergeCell ref="B2:I2"/>
    <mergeCell ref="C4:E4"/>
    <mergeCell ref="F4:H4"/>
    <mergeCell ref="I4:M4"/>
    <mergeCell ref="N4:P4"/>
    <mergeCell ref="C5:E5"/>
    <mergeCell ref="B87:P87"/>
    <mergeCell ref="C86:E86"/>
    <mergeCell ref="B11:P11"/>
    <mergeCell ref="B12:P12"/>
    <mergeCell ref="C7:E7"/>
    <mergeCell ref="B9:P9"/>
    <mergeCell ref="C37:P37"/>
    <mergeCell ref="C69:E69"/>
  </mergeCells>
  <printOptions/>
  <pageMargins left="0" right="0.11811023622047245" top="0.15748031496062992" bottom="0" header="0" footer="0"/>
  <pageSetup fitToHeight="6" fitToWidth="1" horizontalDpi="300" verticalDpi="300" orientation="landscape" pageOrder="overThenDown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96" zoomScaleNormal="96" zoomScalePageLayoutView="0" workbookViewId="0" topLeftCell="B1">
      <selection activeCell="I42" sqref="A1:K4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 customHeight="1">
      <c r="A2" s="1"/>
      <c r="B2" s="205" t="s">
        <v>82</v>
      </c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7.25" customHeight="1">
      <c r="A3" s="1"/>
      <c r="K3" s="59" t="s">
        <v>61</v>
      </c>
    </row>
    <row r="4" spans="1:13" ht="25.5" customHeight="1">
      <c r="A4" s="1"/>
      <c r="B4" s="41" t="s">
        <v>74</v>
      </c>
      <c r="C4" s="330" t="s">
        <v>23</v>
      </c>
      <c r="D4" s="330"/>
      <c r="E4" s="330"/>
      <c r="F4" s="42" t="s">
        <v>75</v>
      </c>
      <c r="G4" s="42" t="s">
        <v>76</v>
      </c>
      <c r="H4" s="42" t="s">
        <v>77</v>
      </c>
      <c r="I4" s="42" t="s">
        <v>26</v>
      </c>
      <c r="J4" s="42" t="s">
        <v>78</v>
      </c>
      <c r="K4" s="43" t="s">
        <v>79</v>
      </c>
      <c r="L4" s="39"/>
      <c r="M4" s="39"/>
    </row>
    <row r="5" spans="1:11" ht="25.5" customHeight="1">
      <c r="A5" s="1"/>
      <c r="B5" s="44">
        <v>1</v>
      </c>
      <c r="C5" s="325">
        <v>2</v>
      </c>
      <c r="D5" s="326"/>
      <c r="E5" s="331"/>
      <c r="F5" s="43">
        <v>3</v>
      </c>
      <c r="G5" s="43">
        <v>4</v>
      </c>
      <c r="H5" s="43">
        <v>5</v>
      </c>
      <c r="I5" s="43" t="s">
        <v>80</v>
      </c>
      <c r="J5" s="43">
        <v>7</v>
      </c>
      <c r="K5" s="20" t="s">
        <v>81</v>
      </c>
    </row>
    <row r="6" spans="2:11" ht="13.5" customHeight="1">
      <c r="B6" s="45" t="s">
        <v>54</v>
      </c>
      <c r="C6" s="325" t="s">
        <v>83</v>
      </c>
      <c r="D6" s="326"/>
      <c r="E6" s="326"/>
      <c r="F6" s="46" t="s">
        <v>84</v>
      </c>
      <c r="G6" s="46"/>
      <c r="H6" s="46"/>
      <c r="I6" s="46"/>
      <c r="J6" s="46" t="s">
        <v>84</v>
      </c>
      <c r="K6" s="46" t="s">
        <v>84</v>
      </c>
    </row>
    <row r="7" spans="2:11" ht="13.5" customHeight="1">
      <c r="B7" s="40"/>
      <c r="C7" s="327" t="s">
        <v>85</v>
      </c>
      <c r="D7" s="327"/>
      <c r="E7" s="327"/>
      <c r="F7" s="46" t="s">
        <v>84</v>
      </c>
      <c r="G7" s="47"/>
      <c r="H7" s="47"/>
      <c r="I7" s="47"/>
      <c r="J7" s="46" t="s">
        <v>84</v>
      </c>
      <c r="K7" s="46" t="s">
        <v>84</v>
      </c>
    </row>
    <row r="8" spans="2:11" ht="20.25" customHeight="1">
      <c r="B8" s="40"/>
      <c r="C8" s="327" t="s">
        <v>86</v>
      </c>
      <c r="D8" s="327"/>
      <c r="E8" s="327"/>
      <c r="F8" s="46" t="s">
        <v>84</v>
      </c>
      <c r="G8" s="47"/>
      <c r="H8" s="47"/>
      <c r="I8" s="47"/>
      <c r="J8" s="46" t="s">
        <v>84</v>
      </c>
      <c r="K8" s="46" t="s">
        <v>84</v>
      </c>
    </row>
    <row r="9" spans="2:11" ht="13.5" customHeight="1">
      <c r="B9" s="40"/>
      <c r="C9" s="327" t="s">
        <v>87</v>
      </c>
      <c r="D9" s="327"/>
      <c r="E9" s="327"/>
      <c r="F9" s="46" t="s">
        <v>84</v>
      </c>
      <c r="G9" s="47"/>
      <c r="H9" s="47"/>
      <c r="I9" s="47"/>
      <c r="J9" s="46" t="s">
        <v>84</v>
      </c>
      <c r="K9" s="46" t="s">
        <v>84</v>
      </c>
    </row>
    <row r="10" spans="2:11" ht="13.5" customHeight="1">
      <c r="B10" s="40"/>
      <c r="C10" s="327" t="s">
        <v>88</v>
      </c>
      <c r="D10" s="327"/>
      <c r="E10" s="327"/>
      <c r="F10" s="46" t="s">
        <v>84</v>
      </c>
      <c r="G10" s="47"/>
      <c r="H10" s="47"/>
      <c r="I10" s="47"/>
      <c r="J10" s="46" t="s">
        <v>84</v>
      </c>
      <c r="K10" s="46" t="s">
        <v>84</v>
      </c>
    </row>
    <row r="11" spans="2:11" ht="18.75" customHeight="1">
      <c r="B11" s="328" t="s">
        <v>89</v>
      </c>
      <c r="C11" s="329"/>
      <c r="D11" s="329"/>
      <c r="E11" s="329"/>
      <c r="F11" s="329"/>
      <c r="G11" s="329"/>
      <c r="H11" s="329"/>
      <c r="I11" s="329"/>
      <c r="J11" s="329"/>
      <c r="K11" s="329"/>
    </row>
    <row r="12" spans="1:11" ht="13.5" customHeight="1">
      <c r="A12" s="1"/>
      <c r="B12" s="48">
        <v>2</v>
      </c>
      <c r="C12" s="344" t="s">
        <v>90</v>
      </c>
      <c r="D12" s="345"/>
      <c r="E12" s="345"/>
      <c r="F12" s="46" t="s">
        <v>84</v>
      </c>
      <c r="G12" s="46"/>
      <c r="H12" s="46"/>
      <c r="I12" s="46"/>
      <c r="J12" s="46" t="s">
        <v>84</v>
      </c>
      <c r="K12" s="46" t="s">
        <v>84</v>
      </c>
    </row>
    <row r="13" spans="1:11" ht="13.5" customHeight="1">
      <c r="A13" s="1"/>
      <c r="B13" s="328" t="s">
        <v>91</v>
      </c>
      <c r="C13" s="329"/>
      <c r="D13" s="329"/>
      <c r="E13" s="329"/>
      <c r="F13" s="329"/>
      <c r="G13" s="329"/>
      <c r="H13" s="329"/>
      <c r="I13" s="329"/>
      <c r="J13" s="329"/>
      <c r="K13" s="329"/>
    </row>
    <row r="14" spans="1:11" ht="13.5" customHeight="1">
      <c r="A14" s="1"/>
      <c r="B14" s="328" t="s">
        <v>92</v>
      </c>
      <c r="C14" s="329"/>
      <c r="D14" s="329"/>
      <c r="E14" s="329"/>
      <c r="F14" s="329"/>
      <c r="G14" s="329"/>
      <c r="H14" s="329"/>
      <c r="I14" s="329"/>
      <c r="J14" s="329"/>
      <c r="K14" s="329"/>
    </row>
    <row r="15" spans="1:11" ht="13.5" customHeight="1">
      <c r="A15" s="1"/>
      <c r="B15" s="49" t="s">
        <v>43</v>
      </c>
      <c r="C15" s="333" t="s">
        <v>93</v>
      </c>
      <c r="D15" s="343"/>
      <c r="E15" s="343"/>
      <c r="F15" s="50"/>
      <c r="G15" s="50"/>
      <c r="H15" s="50"/>
      <c r="I15" s="50"/>
      <c r="J15" s="50"/>
      <c r="K15" s="50"/>
    </row>
    <row r="16" spans="1:11" ht="13.5" customHeight="1">
      <c r="A16" s="1"/>
      <c r="B16" s="49"/>
      <c r="C16" s="333" t="s">
        <v>94</v>
      </c>
      <c r="D16" s="343"/>
      <c r="E16" s="343"/>
      <c r="F16" s="50"/>
      <c r="G16" s="50"/>
      <c r="H16" s="50"/>
      <c r="I16" s="50"/>
      <c r="J16" s="50"/>
      <c r="K16" s="50"/>
    </row>
    <row r="17" spans="1:11" ht="13.5" customHeight="1">
      <c r="A17" s="1"/>
      <c r="B17" s="328" t="s">
        <v>95</v>
      </c>
      <c r="C17" s="329"/>
      <c r="D17" s="329"/>
      <c r="E17" s="329"/>
      <c r="F17" s="329"/>
      <c r="G17" s="329"/>
      <c r="H17" s="329"/>
      <c r="I17" s="329"/>
      <c r="J17" s="329"/>
      <c r="K17" s="329"/>
    </row>
    <row r="18" spans="1:11" ht="18" customHeight="1">
      <c r="A18" s="1"/>
      <c r="B18" s="51" t="s">
        <v>49</v>
      </c>
      <c r="C18" s="332" t="s">
        <v>113</v>
      </c>
      <c r="D18" s="332"/>
      <c r="E18" s="333"/>
      <c r="F18" s="55"/>
      <c r="G18" s="55"/>
      <c r="H18" s="55"/>
      <c r="I18" s="55"/>
      <c r="J18" s="55"/>
      <c r="K18" s="55"/>
    </row>
    <row r="19" spans="1:11" ht="13.5" customHeight="1">
      <c r="A19" s="1"/>
      <c r="B19" s="51" t="s">
        <v>49</v>
      </c>
      <c r="C19" s="332" t="s">
        <v>114</v>
      </c>
      <c r="D19" s="332"/>
      <c r="E19" s="333"/>
      <c r="F19" s="55"/>
      <c r="G19" s="55"/>
      <c r="H19" s="55"/>
      <c r="I19" s="55"/>
      <c r="J19" s="55"/>
      <c r="K19" s="55"/>
    </row>
    <row r="20" spans="1:11" ht="13.5" customHeight="1">
      <c r="A20" s="1"/>
      <c r="B20" s="51"/>
      <c r="C20" s="332" t="s">
        <v>97</v>
      </c>
      <c r="D20" s="332"/>
      <c r="E20" s="333"/>
      <c r="F20" s="55"/>
      <c r="G20" s="55"/>
      <c r="H20" s="55"/>
      <c r="I20" s="55"/>
      <c r="J20" s="55"/>
      <c r="K20" s="55"/>
    </row>
    <row r="21" spans="1:11" ht="20.25" customHeight="1">
      <c r="A21" s="1"/>
      <c r="B21" s="51"/>
      <c r="C21" s="334" t="s">
        <v>96</v>
      </c>
      <c r="D21" s="335"/>
      <c r="E21" s="335"/>
      <c r="F21" s="55"/>
      <c r="G21" s="55"/>
      <c r="H21" s="55"/>
      <c r="I21" s="55"/>
      <c r="J21" s="55"/>
      <c r="K21" s="55"/>
    </row>
    <row r="22" spans="1:11" ht="13.5" customHeight="1">
      <c r="A22" s="1"/>
      <c r="B22" s="328" t="s">
        <v>98</v>
      </c>
      <c r="C22" s="329"/>
      <c r="D22" s="329"/>
      <c r="E22" s="329"/>
      <c r="F22" s="329"/>
      <c r="G22" s="329"/>
      <c r="H22" s="329"/>
      <c r="I22" s="329"/>
      <c r="J22" s="329"/>
      <c r="K22" s="329"/>
    </row>
    <row r="23" spans="1:11" ht="18" customHeight="1">
      <c r="A23" s="1"/>
      <c r="B23" s="51" t="s">
        <v>49</v>
      </c>
      <c r="C23" s="332" t="s">
        <v>113</v>
      </c>
      <c r="D23" s="332"/>
      <c r="E23" s="333"/>
      <c r="F23" s="55"/>
      <c r="G23" s="55"/>
      <c r="H23" s="55"/>
      <c r="I23" s="55"/>
      <c r="J23" s="55"/>
      <c r="K23" s="55"/>
    </row>
    <row r="24" spans="1:11" ht="20.25" customHeight="1">
      <c r="A24" s="1"/>
      <c r="B24" s="51" t="s">
        <v>49</v>
      </c>
      <c r="C24" s="332" t="s">
        <v>114</v>
      </c>
      <c r="D24" s="332"/>
      <c r="E24" s="333"/>
      <c r="F24" s="55"/>
      <c r="G24" s="55"/>
      <c r="H24" s="55"/>
      <c r="I24" s="55"/>
      <c r="J24" s="55"/>
      <c r="K24" s="55"/>
    </row>
    <row r="25" spans="1:11" ht="13.5" customHeight="1">
      <c r="A25" s="1"/>
      <c r="B25" s="51" t="s">
        <v>49</v>
      </c>
      <c r="C25" s="336" t="s">
        <v>97</v>
      </c>
      <c r="D25" s="336"/>
      <c r="E25" s="337"/>
      <c r="F25" s="55"/>
      <c r="G25" s="55"/>
      <c r="H25" s="55"/>
      <c r="I25" s="55"/>
      <c r="J25" s="55"/>
      <c r="K25" s="55"/>
    </row>
    <row r="26" spans="1:11" ht="13.5" customHeight="1">
      <c r="A26" s="1"/>
      <c r="B26" s="52" t="s">
        <v>42</v>
      </c>
      <c r="C26" s="339" t="s">
        <v>99</v>
      </c>
      <c r="D26" s="340"/>
      <c r="E26" s="341"/>
      <c r="F26" s="46" t="s">
        <v>84</v>
      </c>
      <c r="G26" s="46"/>
      <c r="H26" s="46"/>
      <c r="I26" s="46"/>
      <c r="J26" s="46" t="s">
        <v>84</v>
      </c>
      <c r="K26" s="46" t="s">
        <v>84</v>
      </c>
    </row>
    <row r="27" spans="2:11" ht="12.75">
      <c r="B27" s="53"/>
      <c r="C27" s="19"/>
      <c r="D27" s="53"/>
      <c r="E27" s="53"/>
      <c r="F27" s="53"/>
      <c r="G27" s="53"/>
      <c r="H27" s="53"/>
      <c r="I27" s="53"/>
      <c r="J27" s="53"/>
      <c r="K27" s="53"/>
    </row>
    <row r="28" spans="2:11" ht="12.75">
      <c r="B28" s="11" t="s">
        <v>100</v>
      </c>
      <c r="C28" s="11" t="s">
        <v>101</v>
      </c>
      <c r="D28" s="11"/>
      <c r="E28" s="11"/>
      <c r="F28" s="11"/>
      <c r="G28" s="53"/>
      <c r="H28" s="53"/>
      <c r="I28" s="53"/>
      <c r="J28" s="53"/>
      <c r="K28" s="53"/>
    </row>
    <row r="29" spans="2:11" ht="12.75">
      <c r="B29" s="11"/>
      <c r="C29" s="56" t="s">
        <v>126</v>
      </c>
      <c r="D29" s="11"/>
      <c r="E29" s="11"/>
      <c r="F29" s="11"/>
      <c r="G29" s="53"/>
      <c r="H29" s="53"/>
      <c r="I29" s="53"/>
      <c r="J29" s="53"/>
      <c r="K29" s="53"/>
    </row>
    <row r="30" spans="3:4" ht="12.75">
      <c r="C30" s="36"/>
      <c r="D30" s="11"/>
    </row>
    <row r="31" spans="2:11" ht="76.5" customHeight="1">
      <c r="B31" s="11" t="s">
        <v>102</v>
      </c>
      <c r="C31" s="37" t="s">
        <v>103</v>
      </c>
      <c r="D31" s="35"/>
      <c r="E31" s="35"/>
      <c r="F31" s="342" t="s">
        <v>242</v>
      </c>
      <c r="G31" s="342"/>
      <c r="H31" s="342"/>
      <c r="I31" s="342"/>
      <c r="J31" s="342"/>
      <c r="K31" s="342"/>
    </row>
    <row r="32" spans="1:11" s="7" customFormat="1" ht="10.5" customHeight="1">
      <c r="A32" s="18"/>
      <c r="C32" s="225"/>
      <c r="D32" s="225"/>
      <c r="E32" s="225"/>
      <c r="F32" s="225"/>
      <c r="G32" s="225"/>
      <c r="H32" s="225"/>
      <c r="I32" s="225"/>
      <c r="J32" s="225"/>
      <c r="K32" s="225"/>
    </row>
    <row r="33" spans="2:11" ht="13.5" customHeight="1">
      <c r="B33" s="11" t="s">
        <v>123</v>
      </c>
      <c r="C33" s="225" t="s">
        <v>104</v>
      </c>
      <c r="D33" s="225"/>
      <c r="E33" s="225"/>
      <c r="F33" s="225"/>
      <c r="G33" s="225"/>
      <c r="H33" s="225"/>
      <c r="I33" s="225"/>
      <c r="J33" s="225"/>
      <c r="K33" s="225"/>
    </row>
    <row r="34" spans="1:11" ht="30" customHeight="1">
      <c r="A34" s="1"/>
      <c r="B34" s="1"/>
      <c r="C34" s="237" t="s">
        <v>105</v>
      </c>
      <c r="D34" s="209"/>
      <c r="E34" s="209"/>
      <c r="F34" s="225" t="s">
        <v>124</v>
      </c>
      <c r="G34" s="238"/>
      <c r="H34" s="238"/>
      <c r="I34" s="238"/>
      <c r="J34" s="238"/>
      <c r="K34" s="238"/>
    </row>
    <row r="35" spans="1:11" ht="39" customHeight="1">
      <c r="A35" s="1"/>
      <c r="B35" s="1"/>
      <c r="C35" s="237" t="s">
        <v>106</v>
      </c>
      <c r="D35" s="209"/>
      <c r="E35" s="209"/>
      <c r="F35" s="225" t="s">
        <v>206</v>
      </c>
      <c r="G35" s="238"/>
      <c r="H35" s="238"/>
      <c r="I35" s="238"/>
      <c r="J35" s="238"/>
      <c r="K35" s="238"/>
    </row>
    <row r="36" spans="1:11" ht="39.75" customHeight="1">
      <c r="A36" s="1"/>
      <c r="B36" s="1"/>
      <c r="C36" s="237" t="s">
        <v>107</v>
      </c>
      <c r="D36" s="209"/>
      <c r="E36" s="209"/>
      <c r="F36" s="225" t="s">
        <v>131</v>
      </c>
      <c r="G36" s="238"/>
      <c r="H36" s="238"/>
      <c r="I36" s="238"/>
      <c r="J36" s="238"/>
      <c r="K36" s="238"/>
    </row>
    <row r="37" spans="1:11" ht="38.25" customHeight="1">
      <c r="A37" s="1"/>
      <c r="B37" s="1"/>
      <c r="C37" s="237" t="s">
        <v>108</v>
      </c>
      <c r="D37" s="209"/>
      <c r="E37" s="209"/>
      <c r="F37" s="225" t="s">
        <v>125</v>
      </c>
      <c r="G37" s="238"/>
      <c r="H37" s="238"/>
      <c r="I37" s="238"/>
      <c r="J37" s="238"/>
      <c r="K37" s="238"/>
    </row>
    <row r="38" spans="1:11" ht="14.25" customHeight="1">
      <c r="A38" s="1"/>
      <c r="B38" s="1"/>
      <c r="C38" s="239"/>
      <c r="D38" s="239"/>
      <c r="E38" s="239"/>
      <c r="F38" s="17"/>
      <c r="G38" s="17"/>
      <c r="H38" s="17"/>
      <c r="I38" s="17"/>
      <c r="J38" s="17"/>
      <c r="K38" s="17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51"/>
      <c r="D40" s="251"/>
      <c r="E40" s="251"/>
      <c r="F40" s="251"/>
      <c r="G40" s="1"/>
      <c r="H40" s="1"/>
      <c r="I40" s="1"/>
      <c r="J40" s="1"/>
      <c r="K40" s="1"/>
    </row>
    <row r="41" spans="3:11" ht="27.75" customHeight="1">
      <c r="C41" s="338" t="s">
        <v>208</v>
      </c>
      <c r="D41" s="338"/>
      <c r="E41" s="338"/>
      <c r="F41" s="338"/>
      <c r="G41" s="4"/>
      <c r="H41" s="1"/>
      <c r="I41" s="323" t="s">
        <v>209</v>
      </c>
      <c r="J41" s="323"/>
      <c r="K41" s="323"/>
    </row>
    <row r="42" spans="3:11" ht="12.75">
      <c r="C42" s="1"/>
      <c r="D42" s="1"/>
      <c r="E42" s="1"/>
      <c r="F42" s="1"/>
      <c r="G42" s="3" t="s">
        <v>0</v>
      </c>
      <c r="H42" s="1"/>
      <c r="I42" s="324" t="s">
        <v>1</v>
      </c>
      <c r="J42" s="324"/>
      <c r="K42" s="324"/>
    </row>
    <row r="44" spans="3:11" ht="15">
      <c r="C44" s="38"/>
      <c r="D44" s="38"/>
      <c r="E44" s="38"/>
      <c r="F44" s="38"/>
      <c r="G44" s="116"/>
      <c r="H44" s="38"/>
      <c r="I44" s="38"/>
      <c r="J44" s="38"/>
      <c r="K44" s="38"/>
    </row>
    <row r="45" spans="3:11" ht="15">
      <c r="C45" s="38"/>
      <c r="D45" s="38"/>
      <c r="E45" s="115"/>
      <c r="F45" s="115"/>
      <c r="G45" s="38"/>
      <c r="H45" s="38"/>
      <c r="I45" s="38"/>
      <c r="J45" s="38"/>
      <c r="K45" s="38"/>
    </row>
    <row r="46" spans="3:11" ht="12.75">
      <c r="C46" s="38"/>
      <c r="D46" s="38"/>
      <c r="E46" s="38"/>
      <c r="F46" s="38"/>
      <c r="G46" s="38"/>
      <c r="H46" s="38"/>
      <c r="I46" s="38"/>
      <c r="J46" s="38"/>
      <c r="K46" s="38"/>
    </row>
  </sheetData>
  <sheetProtection/>
  <mergeCells count="40">
    <mergeCell ref="F31:K31"/>
    <mergeCell ref="C8:E8"/>
    <mergeCell ref="C9:E9"/>
    <mergeCell ref="C10:E10"/>
    <mergeCell ref="B13:K13"/>
    <mergeCell ref="B14:K14"/>
    <mergeCell ref="B17:K17"/>
    <mergeCell ref="C15:E15"/>
    <mergeCell ref="C12:E12"/>
    <mergeCell ref="C16:E16"/>
    <mergeCell ref="C35:E35"/>
    <mergeCell ref="C37:E37"/>
    <mergeCell ref="C38:E38"/>
    <mergeCell ref="C18:E18"/>
    <mergeCell ref="C20:E20"/>
    <mergeCell ref="B22:K22"/>
    <mergeCell ref="C26:E26"/>
    <mergeCell ref="C34:E34"/>
    <mergeCell ref="F34:K34"/>
    <mergeCell ref="F35:K35"/>
    <mergeCell ref="C23:E23"/>
    <mergeCell ref="C24:E24"/>
    <mergeCell ref="C25:E25"/>
    <mergeCell ref="C41:F41"/>
    <mergeCell ref="C32:K32"/>
    <mergeCell ref="C33:K33"/>
    <mergeCell ref="C36:E36"/>
    <mergeCell ref="F36:K36"/>
    <mergeCell ref="F37:K37"/>
    <mergeCell ref="C40:F40"/>
    <mergeCell ref="I41:K41"/>
    <mergeCell ref="I42:K42"/>
    <mergeCell ref="C6:E6"/>
    <mergeCell ref="C7:E7"/>
    <mergeCell ref="B11:K11"/>
    <mergeCell ref="B2:K2"/>
    <mergeCell ref="C4:E4"/>
    <mergeCell ref="C5:E5"/>
    <mergeCell ref="C19:E19"/>
    <mergeCell ref="C21:E21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2020-02-12T12:08:04Z</cp:lastPrinted>
  <dcterms:created xsi:type="dcterms:W3CDTF">2019-01-09T14:21:23Z</dcterms:created>
  <dcterms:modified xsi:type="dcterms:W3CDTF">2020-02-19T06:53:50Z</dcterms:modified>
  <cp:category/>
  <cp:version/>
  <cp:contentType/>
  <cp:contentStatus/>
</cp:coreProperties>
</file>